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Девочки 5-6" sheetId="1" r:id="rId1"/>
    <sheet name="Мальчики 5-6 " sheetId="2" r:id="rId2"/>
    <sheet name="Девушки 7-8" sheetId="3" r:id="rId3"/>
    <sheet name="Юноши 7-8" sheetId="4" r:id="rId4"/>
    <sheet name="Девушки 9-11 " sheetId="5" r:id="rId5"/>
    <sheet name="Юноши 9-11" sheetId="6" r:id="rId6"/>
  </sheets>
  <definedNames/>
  <calcPr fullCalcOnLoad="1"/>
</workbook>
</file>

<file path=xl/sharedStrings.xml><?xml version="1.0" encoding="utf-8"?>
<sst xmlns="http://schemas.openxmlformats.org/spreadsheetml/2006/main" count="433" uniqueCount="138">
  <si>
    <t>Образовательная организация</t>
  </si>
  <si>
    <t>теория</t>
  </si>
  <si>
    <t>Класс</t>
  </si>
  <si>
    <t>№ п/п</t>
  </si>
  <si>
    <t>гимнастика</t>
  </si>
  <si>
    <t>прикладная физическая культура (полоса препятствий)</t>
  </si>
  <si>
    <t>спортивные игры</t>
  </si>
  <si>
    <t>легкая атлетика</t>
  </si>
  <si>
    <t>всего</t>
  </si>
  <si>
    <t>результат</t>
  </si>
  <si>
    <t>зачетный балл</t>
  </si>
  <si>
    <t>лучший результат в испытании ПФК</t>
  </si>
  <si>
    <t>лучший результат в испытании (игра)</t>
  </si>
  <si>
    <t>лучший результат в испытании легкая атлетика)</t>
  </si>
  <si>
    <t>результат (сек)</t>
  </si>
  <si>
    <t>Дата проведения:</t>
  </si>
  <si>
    <t>Подписи  членов жюри:</t>
  </si>
  <si>
    <t>5-6 классы (девочки)</t>
  </si>
  <si>
    <t>5-6 классы (мальчики)</t>
  </si>
  <si>
    <t>7-8 классы (девушки)</t>
  </si>
  <si>
    <t>7-8 классы (юноши)</t>
  </si>
  <si>
    <t>9-11 классы (девушки)</t>
  </si>
  <si>
    <t>Наименование образовательного учреждения</t>
  </si>
  <si>
    <t>9-11 классы (юноши)</t>
  </si>
  <si>
    <t>лучший результат в испытании (гимнастика)</t>
  </si>
  <si>
    <t>результат (балл)</t>
  </si>
  <si>
    <t>Сводный протокол результатов школьного этапа ВсОШ по предмету "Физическая культура"</t>
  </si>
  <si>
    <t>Статус (победитель, призер, участник)</t>
  </si>
  <si>
    <t>Фамилия</t>
  </si>
  <si>
    <t xml:space="preserve">Имя </t>
  </si>
  <si>
    <t>Отчество</t>
  </si>
  <si>
    <t>Учитель - наставник</t>
  </si>
  <si>
    <t>27-28 сентября 2022 г.</t>
  </si>
  <si>
    <t>27-28 сентября 2022г.</t>
  </si>
  <si>
    <t>КГАНОУ "Краевой центр образования"</t>
  </si>
  <si>
    <t>Янваева</t>
  </si>
  <si>
    <t>Дарья</t>
  </si>
  <si>
    <t>Андреевна</t>
  </si>
  <si>
    <t>КГАНОУ КЦО</t>
  </si>
  <si>
    <t xml:space="preserve">Рыбакова </t>
  </si>
  <si>
    <t>Виолетта</t>
  </si>
  <si>
    <t>Юрьевна</t>
  </si>
  <si>
    <t xml:space="preserve">Мальцева </t>
  </si>
  <si>
    <t>Ксения</t>
  </si>
  <si>
    <t>Николаевна</t>
  </si>
  <si>
    <t>Удимец</t>
  </si>
  <si>
    <t>Сергеевна</t>
  </si>
  <si>
    <t>Устинова</t>
  </si>
  <si>
    <t>Анна</t>
  </si>
  <si>
    <t>Дмитриевна</t>
  </si>
  <si>
    <t>Черновалова</t>
  </si>
  <si>
    <t>Мария</t>
  </si>
  <si>
    <t>Анатольевна</t>
  </si>
  <si>
    <t>Трофимович</t>
  </si>
  <si>
    <t>Арина</t>
  </si>
  <si>
    <t>Максимовна</t>
  </si>
  <si>
    <t>Сальникова</t>
  </si>
  <si>
    <t>Варвара</t>
  </si>
  <si>
    <t>Катунцев</t>
  </si>
  <si>
    <t>Андрей</t>
  </si>
  <si>
    <t>Алексеевич</t>
  </si>
  <si>
    <t>Шумилов</t>
  </si>
  <si>
    <t>Никита</t>
  </si>
  <si>
    <t>Евгеньевич</t>
  </si>
  <si>
    <t>Садыков</t>
  </si>
  <si>
    <t>Горелик Д.И.</t>
  </si>
  <si>
    <t>Горелик Д.И</t>
  </si>
  <si>
    <t>Минжулина</t>
  </si>
  <si>
    <t>Екатерина</t>
  </si>
  <si>
    <t>Алексеевна</t>
  </si>
  <si>
    <t>Крупчан</t>
  </si>
  <si>
    <t>Осколкова</t>
  </si>
  <si>
    <t>Ольга</t>
  </si>
  <si>
    <t>Рустова</t>
  </si>
  <si>
    <t>Александра</t>
  </si>
  <si>
    <t>Мищенко</t>
  </si>
  <si>
    <t>Елизавета</t>
  </si>
  <si>
    <t>Владимировна</t>
  </si>
  <si>
    <t>Тукум</t>
  </si>
  <si>
    <t>Ирина</t>
  </si>
  <si>
    <t>Евгеньевна</t>
  </si>
  <si>
    <t>Юлия</t>
  </si>
  <si>
    <t>Донкан</t>
  </si>
  <si>
    <t>Олеся</t>
  </si>
  <si>
    <t>Закарян</t>
  </si>
  <si>
    <t>Ева</t>
  </si>
  <si>
    <t>Санвеловна</t>
  </si>
  <si>
    <t>Тесленко</t>
  </si>
  <si>
    <t>Павел</t>
  </si>
  <si>
    <t>Сергеевич</t>
  </si>
  <si>
    <t>Буковцов</t>
  </si>
  <si>
    <t>Данила</t>
  </si>
  <si>
    <t>Григорьевич</t>
  </si>
  <si>
    <t>Гопко</t>
  </si>
  <si>
    <t>Руслан</t>
  </si>
  <si>
    <t>Александрович</t>
  </si>
  <si>
    <t>Найман</t>
  </si>
  <si>
    <t>Георгий</t>
  </si>
  <si>
    <t>Атясов</t>
  </si>
  <si>
    <t>Максим</t>
  </si>
  <si>
    <t>Олегович</t>
  </si>
  <si>
    <t>Саляхеев</t>
  </si>
  <si>
    <t>Кирилл</t>
  </si>
  <si>
    <t>Русланович</t>
  </si>
  <si>
    <t>Евгений</t>
  </si>
  <si>
    <t>Дмитриевич</t>
  </si>
  <si>
    <t>Антонов</t>
  </si>
  <si>
    <t>Гайтукиев</t>
  </si>
  <si>
    <t>Даниил</t>
  </si>
  <si>
    <t>Терновский</t>
  </si>
  <si>
    <t>Владимир</t>
  </si>
  <si>
    <t>Алексеевичч</t>
  </si>
  <si>
    <t>Варава</t>
  </si>
  <si>
    <t>Олейниченко</t>
  </si>
  <si>
    <t>Артем</t>
  </si>
  <si>
    <t>Романович</t>
  </si>
  <si>
    <t>Анохин</t>
  </si>
  <si>
    <t>Платон</t>
  </si>
  <si>
    <t>Антонович</t>
  </si>
  <si>
    <t>Рубаняк</t>
  </si>
  <si>
    <t>Дмитрий</t>
  </si>
  <si>
    <t>Владимирович</t>
  </si>
  <si>
    <t>Богдан</t>
  </si>
  <si>
    <t>Вячеславович</t>
  </si>
  <si>
    <t>Пироган</t>
  </si>
  <si>
    <t>Илья</t>
  </si>
  <si>
    <t>Витальевич</t>
  </si>
  <si>
    <t>Баранник</t>
  </si>
  <si>
    <t>Кириллов</t>
  </si>
  <si>
    <t>Неъматджон</t>
  </si>
  <si>
    <t>Умарович</t>
  </si>
  <si>
    <t>Самойлов</t>
  </si>
  <si>
    <t>Власов А.В</t>
  </si>
  <si>
    <t>Победитель</t>
  </si>
  <si>
    <t>Призер</t>
  </si>
  <si>
    <t>Участник</t>
  </si>
  <si>
    <t>Власов А.В.</t>
  </si>
  <si>
    <t>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</si>
</sst>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56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49" fontId="57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4" fillId="0" borderId="0" xfId="0" applyFont="1" applyAlignment="1">
      <alignment horizontal="left"/>
    </xf>
    <xf numFmtId="0" fontId="57" fillId="0" borderId="0" xfId="0" applyFont="1" applyAlignment="1">
      <alignment/>
    </xf>
    <xf numFmtId="0" fontId="59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="70" zoomScaleNormal="70" zoomScalePageLayoutView="0" workbookViewId="0" topLeftCell="A1">
      <selection activeCell="A18" sqref="A18:T20"/>
    </sheetView>
  </sheetViews>
  <sheetFormatPr defaultColWidth="17.57421875" defaultRowHeight="15"/>
  <cols>
    <col min="1" max="1" width="7.57421875" style="1" customWidth="1"/>
    <col min="2" max="2" width="21.57421875" style="1" customWidth="1"/>
    <col min="3" max="3" width="19.8515625" style="1" customWidth="1"/>
    <col min="4" max="4" width="20.57421875" style="1" customWidth="1"/>
    <col min="5" max="5" width="22.421875" style="1" customWidth="1"/>
    <col min="6" max="6" width="6.421875" style="1" customWidth="1"/>
    <col min="7" max="7" width="8.7109375" style="1" customWidth="1"/>
    <col min="8" max="8" width="10.28125" style="1" customWidth="1"/>
    <col min="9" max="9" width="10.421875" style="1" customWidth="1"/>
    <col min="10" max="10" width="10.57421875" style="1" customWidth="1"/>
    <col min="11" max="11" width="11.8515625" style="1" customWidth="1"/>
    <col min="12" max="12" width="10.140625" style="1" customWidth="1"/>
    <col min="13" max="13" width="10.421875" style="1" customWidth="1"/>
    <col min="14" max="14" width="11.28125" style="1" customWidth="1"/>
    <col min="15" max="15" width="9.421875" style="1" customWidth="1"/>
    <col min="16" max="16" width="10.7109375" style="1" customWidth="1"/>
    <col min="17" max="17" width="20.421875" style="1" customWidth="1"/>
    <col min="18" max="16384" width="17.57421875" style="1" customWidth="1"/>
  </cols>
  <sheetData>
    <row r="1" spans="15:16" ht="23.25">
      <c r="O1" s="58"/>
      <c r="P1" s="58"/>
    </row>
    <row r="2" spans="15:16" ht="23.25">
      <c r="O2" s="58"/>
      <c r="P2" s="58"/>
    </row>
    <row r="3" spans="15:16" ht="23.25">
      <c r="O3" s="58"/>
      <c r="P3" s="58"/>
    </row>
    <row r="4" spans="1:17" ht="39.75" customHeight="1">
      <c r="A4" s="59" t="s">
        <v>22</v>
      </c>
      <c r="B4" s="59"/>
      <c r="C4" s="59"/>
      <c r="D4" s="59"/>
      <c r="E4" s="60"/>
      <c r="F4" s="61" t="s">
        <v>34</v>
      </c>
      <c r="G4" s="61"/>
      <c r="H4" s="62"/>
      <c r="I4" s="62"/>
      <c r="J4" s="9"/>
      <c r="K4" s="9"/>
      <c r="L4" s="9"/>
      <c r="M4" s="9"/>
      <c r="N4" s="9"/>
      <c r="O4" s="10"/>
      <c r="P4" s="10"/>
      <c r="Q4" s="10"/>
    </row>
    <row r="5" spans="1:17" ht="15" customHeight="1">
      <c r="A5" s="63" t="s">
        <v>15</v>
      </c>
      <c r="B5" s="63"/>
      <c r="C5" s="63"/>
      <c r="D5" s="63"/>
      <c r="E5" s="63"/>
      <c r="F5" s="64" t="s">
        <v>33</v>
      </c>
      <c r="G5" s="64"/>
      <c r="H5" s="65"/>
      <c r="I5" s="65"/>
      <c r="J5" s="9"/>
      <c r="K5" s="9"/>
      <c r="L5" s="9"/>
      <c r="M5" s="9"/>
      <c r="N5" s="9"/>
      <c r="O5" s="10"/>
      <c r="P5" s="10"/>
      <c r="Q5" s="10"/>
    </row>
    <row r="6" spans="1:17" ht="24" customHeight="1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10"/>
    </row>
    <row r="7" spans="1:17" ht="21" customHeight="1">
      <c r="A7" s="11" t="s">
        <v>17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0" ht="54.75" customHeight="1">
      <c r="A8" s="53" t="s">
        <v>3</v>
      </c>
      <c r="B8" s="54" t="s">
        <v>28</v>
      </c>
      <c r="C8" s="54" t="s">
        <v>29</v>
      </c>
      <c r="D8" s="54" t="s">
        <v>30</v>
      </c>
      <c r="E8" s="54" t="s">
        <v>0</v>
      </c>
      <c r="F8" s="56" t="s">
        <v>2</v>
      </c>
      <c r="G8" s="44" t="s">
        <v>1</v>
      </c>
      <c r="H8" s="46"/>
      <c r="I8" s="44" t="s">
        <v>4</v>
      </c>
      <c r="J8" s="45"/>
      <c r="K8" s="46"/>
      <c r="L8" s="44" t="s">
        <v>5</v>
      </c>
      <c r="M8" s="45"/>
      <c r="N8" s="46"/>
      <c r="O8" s="47" t="s">
        <v>7</v>
      </c>
      <c r="P8" s="47"/>
      <c r="Q8" s="47"/>
      <c r="R8" s="13" t="s">
        <v>8</v>
      </c>
      <c r="S8" s="48" t="s">
        <v>27</v>
      </c>
      <c r="T8" s="43" t="s">
        <v>31</v>
      </c>
    </row>
    <row r="9" spans="1:20" ht="157.5" customHeight="1">
      <c r="A9" s="53"/>
      <c r="B9" s="55"/>
      <c r="C9" s="55"/>
      <c r="D9" s="55"/>
      <c r="E9" s="55"/>
      <c r="F9" s="57"/>
      <c r="G9" s="12" t="s">
        <v>9</v>
      </c>
      <c r="H9" s="12" t="s">
        <v>10</v>
      </c>
      <c r="I9" s="22" t="s">
        <v>25</v>
      </c>
      <c r="J9" s="15" t="s">
        <v>24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13</v>
      </c>
      <c r="Q9" s="12" t="s">
        <v>10</v>
      </c>
      <c r="R9" s="14" t="s">
        <v>10</v>
      </c>
      <c r="S9" s="49"/>
      <c r="T9" s="43"/>
    </row>
    <row r="10" spans="1:20" ht="42" customHeight="1">
      <c r="A10" s="15">
        <v>1</v>
      </c>
      <c r="B10" s="32" t="s">
        <v>35</v>
      </c>
      <c r="C10" s="32" t="s">
        <v>36</v>
      </c>
      <c r="D10" s="32" t="s">
        <v>37</v>
      </c>
      <c r="E10" s="32" t="s">
        <v>38</v>
      </c>
      <c r="F10" s="31">
        <v>6</v>
      </c>
      <c r="G10" s="15">
        <v>8</v>
      </c>
      <c r="H10" s="20">
        <f>(30*G10)/26</f>
        <v>9.23076923076923</v>
      </c>
      <c r="I10" s="33">
        <v>5.4</v>
      </c>
      <c r="J10" s="15">
        <v>7.7</v>
      </c>
      <c r="K10" s="15">
        <f aca="true" t="shared" si="0" ref="K10:K17">((25*I10))/J10</f>
        <v>17.532467532467532</v>
      </c>
      <c r="L10" s="16">
        <v>66.68</v>
      </c>
      <c r="M10" s="17">
        <v>64.05</v>
      </c>
      <c r="N10" s="28">
        <f aca="true" t="shared" si="1" ref="N10:N17">((20*M10)/L10)</f>
        <v>19.21115776844631</v>
      </c>
      <c r="O10" s="17">
        <v>260</v>
      </c>
      <c r="P10" s="17">
        <v>220</v>
      </c>
      <c r="Q10" s="28">
        <f aca="true" t="shared" si="2" ref="Q10:Q17">(25*P10)/O10</f>
        <v>21.153846153846153</v>
      </c>
      <c r="R10" s="21">
        <f>SUM(H10,K10,N10,Q10)</f>
        <v>67.12824068552922</v>
      </c>
      <c r="S10" s="18" t="s">
        <v>134</v>
      </c>
      <c r="T10" s="34" t="s">
        <v>132</v>
      </c>
    </row>
    <row r="11" spans="1:20" ht="42" customHeight="1">
      <c r="A11" s="15">
        <v>2</v>
      </c>
      <c r="B11" s="32" t="s">
        <v>39</v>
      </c>
      <c r="C11" s="32" t="s">
        <v>40</v>
      </c>
      <c r="D11" s="32" t="s">
        <v>41</v>
      </c>
      <c r="E11" s="32" t="s">
        <v>38</v>
      </c>
      <c r="F11" s="31">
        <v>6</v>
      </c>
      <c r="G11" s="15">
        <v>11</v>
      </c>
      <c r="H11" s="20">
        <f aca="true" t="shared" si="3" ref="H11:H17">(30*G11)/26</f>
        <v>12.692307692307692</v>
      </c>
      <c r="I11" s="15">
        <v>5.8</v>
      </c>
      <c r="J11" s="15">
        <v>7.7</v>
      </c>
      <c r="K11" s="15">
        <f t="shared" si="0"/>
        <v>18.83116883116883</v>
      </c>
      <c r="L11" s="16">
        <v>123.22</v>
      </c>
      <c r="M11" s="17">
        <v>64.05</v>
      </c>
      <c r="N11" s="28">
        <f t="shared" si="1"/>
        <v>10.396039603960396</v>
      </c>
      <c r="O11" s="17">
        <v>270</v>
      </c>
      <c r="P11" s="17">
        <v>220</v>
      </c>
      <c r="Q11" s="28">
        <f t="shared" si="2"/>
        <v>20.37037037037037</v>
      </c>
      <c r="R11" s="21">
        <f>SUM(H11,K11,N11,Q11)</f>
        <v>62.28988649780729</v>
      </c>
      <c r="S11" s="18" t="s">
        <v>135</v>
      </c>
      <c r="T11" s="34" t="s">
        <v>132</v>
      </c>
    </row>
    <row r="12" spans="1:20" ht="42" customHeight="1">
      <c r="A12" s="15">
        <v>3</v>
      </c>
      <c r="B12" s="32" t="s">
        <v>42</v>
      </c>
      <c r="C12" s="32" t="s">
        <v>43</v>
      </c>
      <c r="D12" s="32" t="s">
        <v>44</v>
      </c>
      <c r="E12" s="32" t="s">
        <v>38</v>
      </c>
      <c r="F12" s="31">
        <v>5</v>
      </c>
      <c r="G12" s="15">
        <v>17</v>
      </c>
      <c r="H12" s="20">
        <f t="shared" si="3"/>
        <v>19.615384615384617</v>
      </c>
      <c r="I12" s="15">
        <v>6.5</v>
      </c>
      <c r="J12" s="15">
        <v>7.7</v>
      </c>
      <c r="K12" s="15">
        <f t="shared" si="0"/>
        <v>21.103896103896105</v>
      </c>
      <c r="L12" s="16">
        <v>130.5</v>
      </c>
      <c r="M12" s="17">
        <v>64.05</v>
      </c>
      <c r="N12" s="28">
        <f t="shared" si="1"/>
        <v>9.816091954022989</v>
      </c>
      <c r="O12" s="17">
        <v>315</v>
      </c>
      <c r="P12" s="17">
        <v>220</v>
      </c>
      <c r="Q12" s="28">
        <f t="shared" si="2"/>
        <v>17.46031746031746</v>
      </c>
      <c r="R12" s="21">
        <f aca="true" t="shared" si="4" ref="R12:R17">SUM(H12,K12,N12,Q12)</f>
        <v>67.99569013362117</v>
      </c>
      <c r="S12" s="18" t="s">
        <v>134</v>
      </c>
      <c r="T12" s="35" t="s">
        <v>65</v>
      </c>
    </row>
    <row r="13" spans="1:20" s="24" customFormat="1" ht="42" customHeight="1">
      <c r="A13" s="15">
        <v>4</v>
      </c>
      <c r="B13" s="32" t="s">
        <v>45</v>
      </c>
      <c r="C13" s="32" t="s">
        <v>36</v>
      </c>
      <c r="D13" s="32" t="s">
        <v>46</v>
      </c>
      <c r="E13" s="32" t="s">
        <v>38</v>
      </c>
      <c r="F13" s="31">
        <v>5</v>
      </c>
      <c r="G13" s="15">
        <v>13</v>
      </c>
      <c r="H13" s="20">
        <f t="shared" si="3"/>
        <v>15</v>
      </c>
      <c r="I13" s="15">
        <v>4.2</v>
      </c>
      <c r="J13" s="15">
        <v>7.7</v>
      </c>
      <c r="K13" s="15">
        <f t="shared" si="0"/>
        <v>13.636363636363637</v>
      </c>
      <c r="L13" s="16">
        <v>72.56</v>
      </c>
      <c r="M13" s="17">
        <v>64.05</v>
      </c>
      <c r="N13" s="28">
        <f t="shared" si="1"/>
        <v>17.654355016538037</v>
      </c>
      <c r="O13" s="17">
        <v>220</v>
      </c>
      <c r="P13" s="17">
        <v>220</v>
      </c>
      <c r="Q13" s="28">
        <f t="shared" si="2"/>
        <v>25</v>
      </c>
      <c r="R13" s="21">
        <f t="shared" si="4"/>
        <v>71.29071865290167</v>
      </c>
      <c r="S13" s="18" t="s">
        <v>134</v>
      </c>
      <c r="T13" s="34" t="s">
        <v>65</v>
      </c>
    </row>
    <row r="14" spans="1:20" ht="42" customHeight="1">
      <c r="A14" s="15">
        <v>5</v>
      </c>
      <c r="B14" s="32" t="s">
        <v>47</v>
      </c>
      <c r="C14" s="32" t="s">
        <v>48</v>
      </c>
      <c r="D14" s="32" t="s">
        <v>49</v>
      </c>
      <c r="E14" s="32" t="s">
        <v>38</v>
      </c>
      <c r="F14" s="31">
        <v>5</v>
      </c>
      <c r="G14" s="15">
        <v>14</v>
      </c>
      <c r="H14" s="20">
        <f t="shared" si="3"/>
        <v>16.153846153846153</v>
      </c>
      <c r="I14" s="15">
        <v>6.7</v>
      </c>
      <c r="J14" s="15">
        <v>7.7</v>
      </c>
      <c r="K14" s="15">
        <f t="shared" si="0"/>
        <v>21.753246753246753</v>
      </c>
      <c r="L14" s="16">
        <v>64.05</v>
      </c>
      <c r="M14" s="17">
        <v>64.05</v>
      </c>
      <c r="N14" s="28">
        <f t="shared" si="1"/>
        <v>20</v>
      </c>
      <c r="O14" s="17">
        <v>235</v>
      </c>
      <c r="P14" s="17">
        <v>220</v>
      </c>
      <c r="Q14" s="28">
        <f t="shared" si="2"/>
        <v>23.404255319148938</v>
      </c>
      <c r="R14" s="21">
        <f t="shared" si="4"/>
        <v>81.31134822624185</v>
      </c>
      <c r="S14" s="18" t="s">
        <v>134</v>
      </c>
      <c r="T14" s="34" t="s">
        <v>65</v>
      </c>
    </row>
    <row r="15" spans="1:20" ht="42" customHeight="1">
      <c r="A15" s="15">
        <v>6</v>
      </c>
      <c r="B15" s="32" t="s">
        <v>50</v>
      </c>
      <c r="C15" s="32" t="s">
        <v>51</v>
      </c>
      <c r="D15" s="32" t="s">
        <v>52</v>
      </c>
      <c r="E15" s="32" t="s">
        <v>38</v>
      </c>
      <c r="F15" s="31">
        <v>5</v>
      </c>
      <c r="G15" s="15">
        <v>13</v>
      </c>
      <c r="H15" s="20">
        <f t="shared" si="3"/>
        <v>15</v>
      </c>
      <c r="I15" s="15">
        <v>4.3</v>
      </c>
      <c r="J15" s="15">
        <v>7.7</v>
      </c>
      <c r="K15" s="15">
        <f t="shared" si="0"/>
        <v>13.96103896103896</v>
      </c>
      <c r="L15" s="16">
        <v>130.83</v>
      </c>
      <c r="M15" s="17">
        <v>64.05</v>
      </c>
      <c r="N15" s="28">
        <f t="shared" si="1"/>
        <v>9.791332263242374</v>
      </c>
      <c r="O15" s="17">
        <v>237</v>
      </c>
      <c r="P15" s="17">
        <v>220</v>
      </c>
      <c r="Q15" s="28">
        <f t="shared" si="2"/>
        <v>23.206751054852322</v>
      </c>
      <c r="R15" s="21">
        <f t="shared" si="4"/>
        <v>61.95912227913365</v>
      </c>
      <c r="S15" s="18" t="s">
        <v>135</v>
      </c>
      <c r="T15" s="34" t="s">
        <v>66</v>
      </c>
    </row>
    <row r="16" spans="1:20" ht="42" customHeight="1">
      <c r="A16" s="15">
        <v>7</v>
      </c>
      <c r="B16" s="32" t="s">
        <v>53</v>
      </c>
      <c r="C16" s="32" t="s">
        <v>54</v>
      </c>
      <c r="D16" s="32" t="s">
        <v>55</v>
      </c>
      <c r="E16" s="32" t="s">
        <v>38</v>
      </c>
      <c r="F16" s="31">
        <v>5</v>
      </c>
      <c r="G16" s="15">
        <v>8</v>
      </c>
      <c r="H16" s="20">
        <f t="shared" si="3"/>
        <v>9.23076923076923</v>
      </c>
      <c r="I16" s="15">
        <v>5</v>
      </c>
      <c r="J16" s="15">
        <v>7.7</v>
      </c>
      <c r="K16" s="15">
        <f t="shared" si="0"/>
        <v>16.233766233766232</v>
      </c>
      <c r="L16" s="16">
        <v>127.26</v>
      </c>
      <c r="M16" s="17">
        <v>64.05</v>
      </c>
      <c r="N16" s="28">
        <f t="shared" si="1"/>
        <v>10.066006600660065</v>
      </c>
      <c r="O16" s="17">
        <v>300</v>
      </c>
      <c r="P16" s="17">
        <v>220</v>
      </c>
      <c r="Q16" s="28">
        <f t="shared" si="2"/>
        <v>18.333333333333332</v>
      </c>
      <c r="R16" s="21">
        <f t="shared" si="4"/>
        <v>53.86387539852886</v>
      </c>
      <c r="S16" s="18" t="s">
        <v>135</v>
      </c>
      <c r="T16" s="34" t="s">
        <v>66</v>
      </c>
    </row>
    <row r="17" spans="1:20" ht="42" customHeight="1">
      <c r="A17" s="15">
        <v>8</v>
      </c>
      <c r="B17" s="32" t="s">
        <v>56</v>
      </c>
      <c r="C17" s="32" t="s">
        <v>57</v>
      </c>
      <c r="D17" s="32" t="s">
        <v>46</v>
      </c>
      <c r="E17" s="32" t="s">
        <v>38</v>
      </c>
      <c r="F17" s="31">
        <v>5</v>
      </c>
      <c r="G17" s="15">
        <v>13</v>
      </c>
      <c r="H17" s="20">
        <f t="shared" si="3"/>
        <v>15</v>
      </c>
      <c r="I17" s="15">
        <v>7.7</v>
      </c>
      <c r="J17" s="15">
        <v>7.7</v>
      </c>
      <c r="K17" s="15">
        <f t="shared" si="0"/>
        <v>25</v>
      </c>
      <c r="L17" s="16">
        <v>65.44</v>
      </c>
      <c r="M17" s="17">
        <v>64.05</v>
      </c>
      <c r="N17" s="28">
        <f t="shared" si="1"/>
        <v>19.57518337408313</v>
      </c>
      <c r="O17" s="17">
        <v>250</v>
      </c>
      <c r="P17" s="17">
        <v>220</v>
      </c>
      <c r="Q17" s="28">
        <f t="shared" si="2"/>
        <v>22</v>
      </c>
      <c r="R17" s="21">
        <f t="shared" si="4"/>
        <v>81.57518337408314</v>
      </c>
      <c r="S17" s="18" t="s">
        <v>133</v>
      </c>
      <c r="T17" s="34" t="s">
        <v>65</v>
      </c>
    </row>
    <row r="18" ht="42" customHeight="1"/>
    <row r="19" ht="42" customHeight="1"/>
    <row r="20" ht="42" customHeight="1"/>
    <row r="21" spans="1:17" ht="23.25">
      <c r="A21" s="10"/>
      <c r="B21" s="10"/>
      <c r="C21" s="10"/>
      <c r="D21" s="10"/>
      <c r="E21" s="10"/>
      <c r="F21" s="19"/>
      <c r="G21" s="51"/>
      <c r="H21" s="51"/>
      <c r="I21" s="51"/>
      <c r="J21" s="10"/>
      <c r="K21" s="10"/>
      <c r="L21" s="10"/>
      <c r="M21" s="10"/>
      <c r="N21" s="10"/>
      <c r="O21" s="10"/>
      <c r="P21" s="10"/>
      <c r="Q21" s="10"/>
    </row>
    <row r="22" spans="1:17" ht="23.25">
      <c r="A22" s="10"/>
      <c r="B22" s="10"/>
      <c r="C22" s="10"/>
      <c r="D22" s="10"/>
      <c r="E22" s="10"/>
      <c r="F22" s="19"/>
      <c r="G22" s="51"/>
      <c r="H22" s="51"/>
      <c r="I22" s="51"/>
      <c r="J22" s="10"/>
      <c r="K22" s="10"/>
      <c r="L22" s="10"/>
      <c r="M22" s="10"/>
      <c r="N22" s="10"/>
      <c r="O22" s="10"/>
      <c r="P22" s="10"/>
      <c r="Q22" s="10"/>
    </row>
    <row r="23" spans="6:9" ht="23.25">
      <c r="F23" s="2"/>
      <c r="G23" s="50"/>
      <c r="H23" s="50"/>
      <c r="I23" s="50"/>
    </row>
    <row r="24" spans="6:9" ht="23.25">
      <c r="F24" s="2"/>
      <c r="G24" s="50"/>
      <c r="H24" s="50"/>
      <c r="I24" s="50"/>
    </row>
    <row r="25" spans="6:9" ht="23.25">
      <c r="F25" s="2"/>
      <c r="G25" s="50"/>
      <c r="H25" s="50"/>
      <c r="I25" s="50"/>
    </row>
    <row r="26" spans="6:9" ht="23.25">
      <c r="F26" s="2"/>
      <c r="G26" s="50"/>
      <c r="H26" s="50"/>
      <c r="I26" s="50"/>
    </row>
  </sheetData>
  <sheetProtection/>
  <mergeCells count="26">
    <mergeCell ref="B8:B9"/>
    <mergeCell ref="C8:C9"/>
    <mergeCell ref="O1:P1"/>
    <mergeCell ref="O2:P2"/>
    <mergeCell ref="O3:P3"/>
    <mergeCell ref="A4:E4"/>
    <mergeCell ref="F4:I4"/>
    <mergeCell ref="A5:E5"/>
    <mergeCell ref="F5:I5"/>
    <mergeCell ref="G24:I24"/>
    <mergeCell ref="G25:I25"/>
    <mergeCell ref="G26:I26"/>
    <mergeCell ref="G21:I21"/>
    <mergeCell ref="G22:I22"/>
    <mergeCell ref="A6:P6"/>
    <mergeCell ref="A8:A9"/>
    <mergeCell ref="E8:E9"/>
    <mergeCell ref="F8:F9"/>
    <mergeCell ref="D8:D9"/>
    <mergeCell ref="T8:T9"/>
    <mergeCell ref="I8:K8"/>
    <mergeCell ref="L8:N8"/>
    <mergeCell ref="O8:Q8"/>
    <mergeCell ref="S8:S9"/>
    <mergeCell ref="G23:I23"/>
    <mergeCell ref="G8:H8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A13" sqref="A13:T25"/>
    </sheetView>
  </sheetViews>
  <sheetFormatPr defaultColWidth="17.57421875" defaultRowHeight="15"/>
  <cols>
    <col min="1" max="1" width="6.00390625" style="1" customWidth="1"/>
    <col min="2" max="2" width="22.00390625" style="1" customWidth="1"/>
    <col min="3" max="3" width="18.140625" style="1" customWidth="1"/>
    <col min="4" max="4" width="18.7109375" style="1" customWidth="1"/>
    <col min="5" max="5" width="17.28125" style="1" customWidth="1"/>
    <col min="6" max="6" width="8.00390625" style="1" customWidth="1"/>
    <col min="7" max="7" width="8.7109375" style="1" customWidth="1"/>
    <col min="8" max="8" width="10.28125" style="1" customWidth="1"/>
    <col min="9" max="9" width="10.421875" style="1" customWidth="1"/>
    <col min="10" max="10" width="10.57421875" style="1" customWidth="1"/>
    <col min="11" max="11" width="11.7109375" style="1" customWidth="1"/>
    <col min="12" max="12" width="10.140625" style="1" customWidth="1"/>
    <col min="13" max="13" width="10.421875" style="1" customWidth="1"/>
    <col min="14" max="14" width="11.28125" style="1" customWidth="1"/>
    <col min="15" max="15" width="10.140625" style="1" customWidth="1"/>
    <col min="16" max="16" width="9.57421875" style="1" customWidth="1"/>
    <col min="17" max="17" width="10.7109375" style="1" customWidth="1"/>
    <col min="18" max="18" width="9.421875" style="1" customWidth="1"/>
    <col min="19" max="19" width="10.7109375" style="1" customWidth="1"/>
    <col min="20" max="20" width="20.421875" style="1" customWidth="1"/>
    <col min="21" max="16384" width="17.57421875" style="1" customWidth="1"/>
  </cols>
  <sheetData>
    <row r="1" spans="16:19" ht="23.25">
      <c r="P1" s="58"/>
      <c r="Q1" s="58"/>
      <c r="R1" s="58"/>
      <c r="S1" s="58"/>
    </row>
    <row r="2" spans="16:19" ht="23.25">
      <c r="P2" s="58"/>
      <c r="Q2" s="58"/>
      <c r="R2" s="58"/>
      <c r="S2" s="58"/>
    </row>
    <row r="3" spans="16:19" ht="23.25">
      <c r="P3" s="58"/>
      <c r="Q3" s="58"/>
      <c r="R3" s="58"/>
      <c r="S3" s="58"/>
    </row>
    <row r="4" spans="1:20" ht="30.75" customHeight="1">
      <c r="A4" s="59" t="s">
        <v>22</v>
      </c>
      <c r="B4" s="59"/>
      <c r="C4" s="59"/>
      <c r="D4" s="59"/>
      <c r="E4" s="60"/>
      <c r="F4" s="66" t="s">
        <v>34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10"/>
      <c r="R4" s="10"/>
      <c r="S4" s="10"/>
      <c r="T4" s="10"/>
    </row>
    <row r="5" spans="1:20" ht="15" customHeight="1">
      <c r="A5" s="63" t="s">
        <v>15</v>
      </c>
      <c r="B5" s="63"/>
      <c r="C5" s="63"/>
      <c r="D5" s="63"/>
      <c r="E5" s="63"/>
      <c r="F5" s="64" t="s">
        <v>33</v>
      </c>
      <c r="G5" s="64"/>
      <c r="H5" s="65"/>
      <c r="I5" s="65"/>
      <c r="J5" s="9"/>
      <c r="K5" s="9"/>
      <c r="L5" s="9"/>
      <c r="M5" s="9"/>
      <c r="N5" s="9"/>
      <c r="O5" s="10"/>
      <c r="P5" s="10"/>
      <c r="Q5" s="10"/>
      <c r="R5" s="10"/>
      <c r="S5" s="10"/>
      <c r="T5" s="10"/>
    </row>
    <row r="6" spans="1:20" ht="24" customHeight="1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0"/>
    </row>
    <row r="7" spans="1:20" ht="21" customHeight="1">
      <c r="A7" s="11" t="s">
        <v>18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54.75" customHeight="1">
      <c r="A8" s="53" t="s">
        <v>3</v>
      </c>
      <c r="B8" s="54" t="s">
        <v>28</v>
      </c>
      <c r="C8" s="54" t="s">
        <v>29</v>
      </c>
      <c r="D8" s="54" t="s">
        <v>30</v>
      </c>
      <c r="E8" s="54" t="s">
        <v>0</v>
      </c>
      <c r="F8" s="56" t="s">
        <v>2</v>
      </c>
      <c r="G8" s="44" t="s">
        <v>1</v>
      </c>
      <c r="H8" s="46"/>
      <c r="I8" s="44" t="s">
        <v>4</v>
      </c>
      <c r="J8" s="45"/>
      <c r="K8" s="46"/>
      <c r="L8" s="44" t="s">
        <v>5</v>
      </c>
      <c r="M8" s="45"/>
      <c r="N8" s="46"/>
      <c r="O8" s="47" t="s">
        <v>7</v>
      </c>
      <c r="P8" s="47"/>
      <c r="Q8" s="47"/>
      <c r="R8" s="13" t="s">
        <v>8</v>
      </c>
      <c r="S8" s="48" t="s">
        <v>27</v>
      </c>
      <c r="T8" s="43" t="s">
        <v>31</v>
      </c>
    </row>
    <row r="9" spans="1:20" ht="157.5" customHeight="1">
      <c r="A9" s="53"/>
      <c r="B9" s="55"/>
      <c r="C9" s="55"/>
      <c r="D9" s="55"/>
      <c r="E9" s="55"/>
      <c r="F9" s="57"/>
      <c r="G9" s="12" t="s">
        <v>9</v>
      </c>
      <c r="H9" s="12" t="s">
        <v>10</v>
      </c>
      <c r="I9" s="22" t="s">
        <v>25</v>
      </c>
      <c r="J9" s="15" t="s">
        <v>24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13</v>
      </c>
      <c r="Q9" s="12" t="s">
        <v>10</v>
      </c>
      <c r="R9" s="14" t="s">
        <v>10</v>
      </c>
      <c r="S9" s="49"/>
      <c r="T9" s="43"/>
    </row>
    <row r="10" spans="1:20" s="24" customFormat="1" ht="34.5" customHeight="1">
      <c r="A10" s="15">
        <v>1</v>
      </c>
      <c r="B10" s="30" t="s">
        <v>58</v>
      </c>
      <c r="C10" s="30" t="s">
        <v>59</v>
      </c>
      <c r="D10" s="30" t="s">
        <v>60</v>
      </c>
      <c r="E10" s="30" t="s">
        <v>38</v>
      </c>
      <c r="F10" s="29">
        <v>5</v>
      </c>
      <c r="G10" s="15">
        <v>13</v>
      </c>
      <c r="H10" s="20">
        <f>(30*G10)/26</f>
        <v>15</v>
      </c>
      <c r="I10" s="15">
        <v>6.8</v>
      </c>
      <c r="J10" s="15">
        <v>6.8</v>
      </c>
      <c r="K10" s="15">
        <f>((25*I10))/J10</f>
        <v>25</v>
      </c>
      <c r="L10" s="16">
        <v>68.96</v>
      </c>
      <c r="M10" s="17">
        <v>46.47</v>
      </c>
      <c r="N10" s="28">
        <f>((20*M10)/L10)</f>
        <v>13.477378190255221</v>
      </c>
      <c r="O10" s="17">
        <v>197</v>
      </c>
      <c r="P10" s="17">
        <v>197</v>
      </c>
      <c r="Q10" s="28">
        <f>(25*P10)/O10</f>
        <v>25</v>
      </c>
      <c r="R10" s="21">
        <f>SUM(H10,K10,N10,Q10)</f>
        <v>78.47737819025522</v>
      </c>
      <c r="S10" s="18" t="s">
        <v>133</v>
      </c>
      <c r="T10" s="34" t="s">
        <v>65</v>
      </c>
    </row>
    <row r="11" spans="1:20" ht="34.5" customHeight="1">
      <c r="A11" s="15">
        <v>2</v>
      </c>
      <c r="B11" s="30" t="s">
        <v>61</v>
      </c>
      <c r="C11" s="30" t="s">
        <v>62</v>
      </c>
      <c r="D11" s="30" t="s">
        <v>63</v>
      </c>
      <c r="E11" s="30" t="s">
        <v>38</v>
      </c>
      <c r="F11" s="29">
        <v>5</v>
      </c>
      <c r="G11" s="15">
        <v>9</v>
      </c>
      <c r="H11" s="20">
        <f>(30*G11)/26</f>
        <v>10.384615384615385</v>
      </c>
      <c r="I11" s="15">
        <v>6.5</v>
      </c>
      <c r="J11" s="15">
        <v>6.8</v>
      </c>
      <c r="K11" s="15">
        <f>((25*I11))/J11</f>
        <v>23.897058823529413</v>
      </c>
      <c r="L11" s="16">
        <v>46.47</v>
      </c>
      <c r="M11" s="17">
        <v>46.47</v>
      </c>
      <c r="N11" s="28">
        <f>((20*M11)/L11)</f>
        <v>20</v>
      </c>
      <c r="O11" s="17">
        <v>210</v>
      </c>
      <c r="P11" s="17">
        <v>197</v>
      </c>
      <c r="Q11" s="28">
        <f>(25*P11)/O11</f>
        <v>23.452380952380953</v>
      </c>
      <c r="R11" s="21">
        <f>SUM(H11,K11,N11,Q11)</f>
        <v>77.73405516052576</v>
      </c>
      <c r="S11" s="18" t="s">
        <v>134</v>
      </c>
      <c r="T11" s="34" t="s">
        <v>132</v>
      </c>
    </row>
    <row r="12" spans="1:20" ht="34.5" customHeight="1">
      <c r="A12" s="15">
        <v>3</v>
      </c>
      <c r="B12" s="30" t="s">
        <v>64</v>
      </c>
      <c r="C12" s="30" t="s">
        <v>129</v>
      </c>
      <c r="D12" s="30" t="s">
        <v>130</v>
      </c>
      <c r="E12" s="30" t="s">
        <v>38</v>
      </c>
      <c r="F12" s="29">
        <v>5</v>
      </c>
      <c r="G12" s="15">
        <v>12</v>
      </c>
      <c r="H12" s="20">
        <f>(30*G12)/26</f>
        <v>13.846153846153847</v>
      </c>
      <c r="I12" s="15">
        <v>6.5</v>
      </c>
      <c r="J12" s="15">
        <v>6.8</v>
      </c>
      <c r="K12" s="15">
        <f>((25*I12))/J12</f>
        <v>23.897058823529413</v>
      </c>
      <c r="L12" s="16">
        <v>56.03</v>
      </c>
      <c r="M12" s="17">
        <v>46.47</v>
      </c>
      <c r="N12" s="28">
        <f>((20*M12)/L12)</f>
        <v>16.587542388006426</v>
      </c>
      <c r="O12" s="17">
        <v>225</v>
      </c>
      <c r="P12" s="17">
        <v>197</v>
      </c>
      <c r="Q12" s="28">
        <f>(25*P12)/O12</f>
        <v>21.88888888888889</v>
      </c>
      <c r="R12" s="21">
        <f>SUM(H12,K12,N12,Q12)</f>
        <v>76.21964394657857</v>
      </c>
      <c r="S12" s="18" t="s">
        <v>134</v>
      </c>
      <c r="T12" s="34" t="s">
        <v>132</v>
      </c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spans="1:20" ht="23.25">
      <c r="A26" s="10"/>
      <c r="B26" s="10"/>
      <c r="C26" s="10"/>
      <c r="D26" s="10"/>
      <c r="E26" s="65"/>
      <c r="F26" s="6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23.25">
      <c r="A27" s="10"/>
      <c r="B27" s="10"/>
      <c r="C27" s="10"/>
      <c r="D27" s="10"/>
      <c r="E27" s="10"/>
      <c r="F27" s="19"/>
      <c r="G27" s="51"/>
      <c r="H27" s="51"/>
      <c r="I27" s="5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3.25">
      <c r="A28" s="10"/>
      <c r="B28" s="10"/>
      <c r="C28" s="10"/>
      <c r="D28" s="10"/>
      <c r="E28" s="10"/>
      <c r="F28" s="19"/>
      <c r="G28" s="51"/>
      <c r="H28" s="51"/>
      <c r="I28" s="5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23.25">
      <c r="A29" s="10"/>
      <c r="B29" s="10"/>
      <c r="C29" s="10"/>
      <c r="D29" s="10"/>
      <c r="E29" s="10"/>
      <c r="F29" s="19"/>
      <c r="G29" s="51"/>
      <c r="H29" s="51"/>
      <c r="I29" s="5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23.25">
      <c r="A30" s="10"/>
      <c r="B30" s="10"/>
      <c r="C30" s="10"/>
      <c r="D30" s="10"/>
      <c r="E30" s="10"/>
      <c r="F30" s="19"/>
      <c r="G30" s="51"/>
      <c r="H30" s="51"/>
      <c r="I30" s="5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6:9" ht="23.25">
      <c r="F31" s="2"/>
      <c r="G31" s="50"/>
      <c r="H31" s="50"/>
      <c r="I31" s="50"/>
    </row>
    <row r="32" spans="6:9" ht="23.25">
      <c r="F32" s="2"/>
      <c r="G32" s="50"/>
      <c r="H32" s="50"/>
      <c r="I32" s="50"/>
    </row>
    <row r="33" spans="6:9" ht="23.25">
      <c r="F33" s="2"/>
      <c r="G33" s="50"/>
      <c r="H33" s="50"/>
      <c r="I33" s="50"/>
    </row>
    <row r="34" spans="6:9" ht="23.25">
      <c r="F34" s="2"/>
      <c r="G34" s="50"/>
      <c r="H34" s="50"/>
      <c r="I34" s="50"/>
    </row>
  </sheetData>
  <sheetProtection/>
  <mergeCells count="29">
    <mergeCell ref="P1:S1"/>
    <mergeCell ref="P2:S2"/>
    <mergeCell ref="P3:S3"/>
    <mergeCell ref="A4:E4"/>
    <mergeCell ref="A5:E5"/>
    <mergeCell ref="F5:I5"/>
    <mergeCell ref="F4:P4"/>
    <mergeCell ref="A6:S6"/>
    <mergeCell ref="A8:A9"/>
    <mergeCell ref="E8:E9"/>
    <mergeCell ref="F8:F9"/>
    <mergeCell ref="D8:D9"/>
    <mergeCell ref="G8:H8"/>
    <mergeCell ref="S8:S9"/>
    <mergeCell ref="B8:B9"/>
    <mergeCell ref="C8:C9"/>
    <mergeCell ref="I8:K8"/>
    <mergeCell ref="G34:I34"/>
    <mergeCell ref="E26:F26"/>
    <mergeCell ref="G27:I27"/>
    <mergeCell ref="G28:I28"/>
    <mergeCell ref="G29:I29"/>
    <mergeCell ref="G30:I30"/>
    <mergeCell ref="L8:N8"/>
    <mergeCell ref="O8:Q8"/>
    <mergeCell ref="T8:T9"/>
    <mergeCell ref="G31:I31"/>
    <mergeCell ref="G32:I32"/>
    <mergeCell ref="G33:I33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zoomScale="55" zoomScaleNormal="55" zoomScalePageLayoutView="0" workbookViewId="0" topLeftCell="A1">
      <selection activeCell="A18" sqref="A18:W18"/>
    </sheetView>
  </sheetViews>
  <sheetFormatPr defaultColWidth="17.57421875" defaultRowHeight="15"/>
  <cols>
    <col min="1" max="1" width="6.00390625" style="1" customWidth="1"/>
    <col min="2" max="2" width="19.57421875" style="1" customWidth="1"/>
    <col min="3" max="3" width="17.421875" style="1" customWidth="1"/>
    <col min="4" max="4" width="16.00390625" style="1" customWidth="1"/>
    <col min="5" max="5" width="22.00390625" style="1" customWidth="1"/>
    <col min="6" max="6" width="8.7109375" style="1" customWidth="1"/>
    <col min="7" max="7" width="10.28125" style="1" customWidth="1"/>
    <col min="8" max="8" width="10.421875" style="1" customWidth="1"/>
    <col min="9" max="9" width="10.57421875" style="1" customWidth="1"/>
    <col min="10" max="10" width="12.57421875" style="1" customWidth="1"/>
    <col min="11" max="11" width="10.140625" style="1" customWidth="1"/>
    <col min="12" max="12" width="10.421875" style="1" customWidth="1"/>
    <col min="13" max="13" width="11.28125" style="1" customWidth="1"/>
    <col min="14" max="14" width="10.140625" style="1" customWidth="1"/>
    <col min="15" max="15" width="10.57421875" style="1" customWidth="1"/>
    <col min="16" max="16" width="10.8515625" style="1" customWidth="1"/>
    <col min="17" max="17" width="9.421875" style="1" customWidth="1"/>
    <col min="18" max="18" width="9.57421875" style="1" customWidth="1"/>
    <col min="19" max="19" width="10.7109375" style="1" customWidth="1"/>
    <col min="20" max="20" width="9.421875" style="1" customWidth="1"/>
    <col min="21" max="21" width="10.7109375" style="1" customWidth="1"/>
    <col min="22" max="22" width="20.421875" style="1" customWidth="1"/>
    <col min="23" max="16384" width="17.57421875" style="1" customWidth="1"/>
  </cols>
  <sheetData>
    <row r="1" spans="17:21" ht="23.25">
      <c r="Q1" s="58"/>
      <c r="R1" s="58"/>
      <c r="S1" s="58"/>
      <c r="T1" s="58"/>
      <c r="U1" s="58"/>
    </row>
    <row r="2" spans="17:21" ht="23.25">
      <c r="Q2" s="58"/>
      <c r="R2" s="58"/>
      <c r="S2" s="58"/>
      <c r="T2" s="58"/>
      <c r="U2" s="58"/>
    </row>
    <row r="3" spans="17:21" ht="23.25">
      <c r="Q3" s="58"/>
      <c r="R3" s="58"/>
      <c r="S3" s="58"/>
      <c r="T3" s="58"/>
      <c r="U3" s="58"/>
    </row>
    <row r="4" spans="1:22" ht="32.25" customHeight="1">
      <c r="A4" s="59" t="s">
        <v>22</v>
      </c>
      <c r="B4" s="59"/>
      <c r="C4" s="59"/>
      <c r="D4" s="60"/>
      <c r="E4" s="66" t="s">
        <v>34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10"/>
      <c r="Q4" s="10"/>
      <c r="R4" s="10"/>
      <c r="S4" s="10"/>
      <c r="T4" s="10"/>
      <c r="U4" s="10"/>
      <c r="V4" s="10"/>
    </row>
    <row r="5" spans="1:22" ht="15" customHeight="1">
      <c r="A5" s="63" t="s">
        <v>15</v>
      </c>
      <c r="B5" s="63"/>
      <c r="C5" s="63"/>
      <c r="D5" s="63"/>
      <c r="E5" s="64" t="s">
        <v>33</v>
      </c>
      <c r="F5" s="64"/>
      <c r="G5" s="65"/>
      <c r="H5" s="65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</row>
    <row r="6" spans="1:22" ht="24" customHeight="1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10"/>
    </row>
    <row r="7" spans="1:22" ht="21" customHeight="1">
      <c r="A7" s="11" t="s">
        <v>19</v>
      </c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54.75" customHeight="1">
      <c r="A8" s="53" t="s">
        <v>3</v>
      </c>
      <c r="B8" s="54" t="s">
        <v>28</v>
      </c>
      <c r="C8" s="54" t="s">
        <v>29</v>
      </c>
      <c r="D8" s="54" t="s">
        <v>30</v>
      </c>
      <c r="E8" s="54" t="s">
        <v>0</v>
      </c>
      <c r="F8" s="56" t="s">
        <v>2</v>
      </c>
      <c r="G8" s="44" t="s">
        <v>1</v>
      </c>
      <c r="H8" s="46"/>
      <c r="I8" s="44" t="s">
        <v>4</v>
      </c>
      <c r="J8" s="45"/>
      <c r="K8" s="46"/>
      <c r="L8" s="44" t="s">
        <v>5</v>
      </c>
      <c r="M8" s="45"/>
      <c r="N8" s="46"/>
      <c r="O8" s="47" t="s">
        <v>6</v>
      </c>
      <c r="P8" s="47"/>
      <c r="Q8" s="47"/>
      <c r="R8" s="47" t="s">
        <v>7</v>
      </c>
      <c r="S8" s="47"/>
      <c r="T8" s="47"/>
      <c r="U8" s="13" t="s">
        <v>8</v>
      </c>
      <c r="V8" s="48" t="s">
        <v>27</v>
      </c>
      <c r="W8" s="43" t="s">
        <v>31</v>
      </c>
    </row>
    <row r="9" spans="1:23" ht="157.5" customHeight="1">
      <c r="A9" s="53"/>
      <c r="B9" s="55"/>
      <c r="C9" s="55"/>
      <c r="D9" s="55"/>
      <c r="E9" s="55"/>
      <c r="F9" s="57"/>
      <c r="G9" s="12" t="s">
        <v>9</v>
      </c>
      <c r="H9" s="12" t="s">
        <v>10</v>
      </c>
      <c r="I9" s="22" t="s">
        <v>25</v>
      </c>
      <c r="J9" s="15" t="s">
        <v>24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49"/>
      <c r="W9" s="43"/>
    </row>
    <row r="10" spans="1:23" s="24" customFormat="1" ht="31.5" customHeight="1">
      <c r="A10" s="15">
        <v>1</v>
      </c>
      <c r="B10" s="32" t="s">
        <v>67</v>
      </c>
      <c r="C10" s="32" t="s">
        <v>68</v>
      </c>
      <c r="D10" s="32" t="s">
        <v>69</v>
      </c>
      <c r="E10" s="30" t="s">
        <v>38</v>
      </c>
      <c r="F10" s="15">
        <v>8</v>
      </c>
      <c r="G10" s="15">
        <v>20.5</v>
      </c>
      <c r="H10" s="20">
        <f aca="true" t="shared" si="0" ref="H10:H17">(30*G10)/40</f>
        <v>15.375</v>
      </c>
      <c r="I10" s="15">
        <v>6.9</v>
      </c>
      <c r="J10" s="15">
        <v>8.1</v>
      </c>
      <c r="K10" s="15">
        <f aca="true" t="shared" si="1" ref="K10:K17">((20*I10))/J10</f>
        <v>17.037037037037038</v>
      </c>
      <c r="L10" s="16">
        <v>71.81</v>
      </c>
      <c r="M10" s="17">
        <v>51.19</v>
      </c>
      <c r="N10" s="28">
        <f aca="true" t="shared" si="2" ref="N10:N17">((15*M10)/L10)</f>
        <v>10.692800445620385</v>
      </c>
      <c r="O10" s="17">
        <v>80.81</v>
      </c>
      <c r="P10" s="17">
        <v>80.81</v>
      </c>
      <c r="Q10" s="28">
        <f aca="true" t="shared" si="3" ref="Q10:Q17">(15*P10)/O10</f>
        <v>15</v>
      </c>
      <c r="R10" s="17">
        <v>271</v>
      </c>
      <c r="S10" s="17">
        <v>271</v>
      </c>
      <c r="T10" s="28">
        <f aca="true" t="shared" si="4" ref="T10:T17">(20*S10)/R10</f>
        <v>20</v>
      </c>
      <c r="U10" s="21">
        <f aca="true" t="shared" si="5" ref="U10:U17">H10+K10+N10+Q10+T10</f>
        <v>78.10483748265742</v>
      </c>
      <c r="V10" s="18" t="s">
        <v>134</v>
      </c>
      <c r="W10" s="34" t="s">
        <v>65</v>
      </c>
    </row>
    <row r="11" spans="1:23" s="24" customFormat="1" ht="31.5" customHeight="1">
      <c r="A11" s="15">
        <v>2</v>
      </c>
      <c r="B11" s="32" t="s">
        <v>70</v>
      </c>
      <c r="C11" s="32" t="s">
        <v>48</v>
      </c>
      <c r="D11" s="32" t="s">
        <v>55</v>
      </c>
      <c r="E11" s="30" t="s">
        <v>38</v>
      </c>
      <c r="F11" s="15">
        <v>8</v>
      </c>
      <c r="G11" s="15">
        <v>18.5</v>
      </c>
      <c r="H11" s="20">
        <f t="shared" si="0"/>
        <v>13.875</v>
      </c>
      <c r="I11" s="15">
        <v>6.4</v>
      </c>
      <c r="J11" s="15">
        <v>8.1</v>
      </c>
      <c r="K11" s="15">
        <f t="shared" si="1"/>
        <v>15.80246913580247</v>
      </c>
      <c r="L11" s="16">
        <v>115.46</v>
      </c>
      <c r="M11" s="17">
        <v>51.19</v>
      </c>
      <c r="N11" s="28">
        <f t="shared" si="2"/>
        <v>6.650355101333795</v>
      </c>
      <c r="O11" s="17">
        <v>95.71</v>
      </c>
      <c r="P11" s="17">
        <v>80.81</v>
      </c>
      <c r="Q11" s="28">
        <f t="shared" si="3"/>
        <v>12.66482081287222</v>
      </c>
      <c r="R11" s="17">
        <v>335</v>
      </c>
      <c r="S11" s="17">
        <v>271</v>
      </c>
      <c r="T11" s="28">
        <f t="shared" si="4"/>
        <v>16.17910447761194</v>
      </c>
      <c r="U11" s="21">
        <f t="shared" si="5"/>
        <v>65.17174952762042</v>
      </c>
      <c r="V11" s="18" t="s">
        <v>135</v>
      </c>
      <c r="W11" s="34" t="s">
        <v>65</v>
      </c>
    </row>
    <row r="12" spans="1:23" ht="30.75" customHeight="1">
      <c r="A12" s="15">
        <v>3</v>
      </c>
      <c r="B12" s="32" t="s">
        <v>71</v>
      </c>
      <c r="C12" s="32" t="s">
        <v>72</v>
      </c>
      <c r="D12" s="32" t="s">
        <v>46</v>
      </c>
      <c r="E12" s="30" t="s">
        <v>38</v>
      </c>
      <c r="F12" s="15">
        <v>8</v>
      </c>
      <c r="G12" s="15">
        <v>24.5</v>
      </c>
      <c r="H12" s="20">
        <f t="shared" si="0"/>
        <v>18.375</v>
      </c>
      <c r="I12" s="15">
        <v>5.9</v>
      </c>
      <c r="J12" s="15">
        <v>8.1</v>
      </c>
      <c r="K12" s="15">
        <f t="shared" si="1"/>
        <v>14.567901234567902</v>
      </c>
      <c r="L12" s="16">
        <v>61.07</v>
      </c>
      <c r="M12" s="17">
        <v>51.19</v>
      </c>
      <c r="N12" s="28">
        <f t="shared" si="2"/>
        <v>12.57327656787293</v>
      </c>
      <c r="O12" s="17">
        <v>102.87</v>
      </c>
      <c r="P12" s="17">
        <v>80.81</v>
      </c>
      <c r="Q12" s="28">
        <f t="shared" si="3"/>
        <v>11.783318751822689</v>
      </c>
      <c r="R12" s="17">
        <v>315</v>
      </c>
      <c r="S12" s="17">
        <v>271</v>
      </c>
      <c r="T12" s="28">
        <f t="shared" si="4"/>
        <v>17.206349206349206</v>
      </c>
      <c r="U12" s="21">
        <f t="shared" si="5"/>
        <v>74.50584576061273</v>
      </c>
      <c r="V12" s="18" t="s">
        <v>134</v>
      </c>
      <c r="W12" s="34" t="s">
        <v>65</v>
      </c>
    </row>
    <row r="13" spans="1:23" ht="30.75" customHeight="1">
      <c r="A13" s="15">
        <v>4</v>
      </c>
      <c r="B13" s="32" t="s">
        <v>73</v>
      </c>
      <c r="C13" s="32" t="s">
        <v>74</v>
      </c>
      <c r="D13" s="32" t="s">
        <v>55</v>
      </c>
      <c r="E13" s="30" t="s">
        <v>38</v>
      </c>
      <c r="F13" s="15">
        <v>8</v>
      </c>
      <c r="G13" s="15">
        <v>22.5</v>
      </c>
      <c r="H13" s="20">
        <f t="shared" si="0"/>
        <v>16.875</v>
      </c>
      <c r="I13" s="15">
        <v>2</v>
      </c>
      <c r="J13" s="15">
        <v>8.1</v>
      </c>
      <c r="K13" s="15">
        <f t="shared" si="1"/>
        <v>4.938271604938272</v>
      </c>
      <c r="L13" s="16">
        <v>56.18</v>
      </c>
      <c r="M13" s="17">
        <v>51.19</v>
      </c>
      <c r="N13" s="28">
        <f t="shared" si="2"/>
        <v>13.667675329298682</v>
      </c>
      <c r="O13" s="17">
        <v>105.92</v>
      </c>
      <c r="P13" s="17">
        <v>80.81</v>
      </c>
      <c r="Q13" s="28">
        <f t="shared" si="3"/>
        <v>11.444014350453173</v>
      </c>
      <c r="R13" s="17">
        <v>355</v>
      </c>
      <c r="S13" s="17">
        <v>271</v>
      </c>
      <c r="T13" s="28">
        <f t="shared" si="4"/>
        <v>15.267605633802816</v>
      </c>
      <c r="U13" s="21">
        <f t="shared" si="5"/>
        <v>62.19256691849294</v>
      </c>
      <c r="V13" s="18" t="s">
        <v>135</v>
      </c>
      <c r="W13" s="34" t="s">
        <v>65</v>
      </c>
    </row>
    <row r="14" spans="1:23" ht="30.75" customHeight="1">
      <c r="A14" s="15">
        <v>5</v>
      </c>
      <c r="B14" s="32" t="s">
        <v>75</v>
      </c>
      <c r="C14" s="32" t="s">
        <v>76</v>
      </c>
      <c r="D14" s="32" t="s">
        <v>77</v>
      </c>
      <c r="E14" s="30" t="s">
        <v>38</v>
      </c>
      <c r="F14" s="15">
        <v>8</v>
      </c>
      <c r="G14" s="15">
        <v>21</v>
      </c>
      <c r="H14" s="20">
        <f t="shared" si="0"/>
        <v>15.75</v>
      </c>
      <c r="I14" s="15">
        <v>5.1</v>
      </c>
      <c r="J14" s="15">
        <v>8.1</v>
      </c>
      <c r="K14" s="15">
        <f t="shared" si="1"/>
        <v>12.592592592592593</v>
      </c>
      <c r="L14" s="16">
        <v>93.38</v>
      </c>
      <c r="M14" s="17">
        <v>51.19</v>
      </c>
      <c r="N14" s="28">
        <f t="shared" si="2"/>
        <v>8.222852859284643</v>
      </c>
      <c r="O14" s="17">
        <v>108.17</v>
      </c>
      <c r="P14" s="17">
        <v>80.81</v>
      </c>
      <c r="Q14" s="28">
        <f t="shared" si="3"/>
        <v>11.205972080983637</v>
      </c>
      <c r="R14" s="17">
        <v>430</v>
      </c>
      <c r="S14" s="17">
        <v>271</v>
      </c>
      <c r="T14" s="28">
        <f t="shared" si="4"/>
        <v>12.604651162790697</v>
      </c>
      <c r="U14" s="21">
        <f t="shared" si="5"/>
        <v>60.37606869565157</v>
      </c>
      <c r="V14" s="18" t="s">
        <v>135</v>
      </c>
      <c r="W14" s="34" t="s">
        <v>136</v>
      </c>
    </row>
    <row r="15" spans="1:23" ht="30.75" customHeight="1">
      <c r="A15" s="15">
        <v>6</v>
      </c>
      <c r="B15" s="32" t="s">
        <v>78</v>
      </c>
      <c r="C15" s="32" t="s">
        <v>79</v>
      </c>
      <c r="D15" s="32" t="s">
        <v>80</v>
      </c>
      <c r="E15" s="30" t="s">
        <v>38</v>
      </c>
      <c r="F15" s="15">
        <v>8</v>
      </c>
      <c r="G15" s="15">
        <v>24.5</v>
      </c>
      <c r="H15" s="20">
        <f t="shared" si="0"/>
        <v>18.375</v>
      </c>
      <c r="I15" s="15">
        <v>8.1</v>
      </c>
      <c r="J15" s="15">
        <v>8.1</v>
      </c>
      <c r="K15" s="15">
        <f t="shared" si="1"/>
        <v>20</v>
      </c>
      <c r="L15" s="16">
        <v>51.19</v>
      </c>
      <c r="M15" s="17">
        <v>51.19</v>
      </c>
      <c r="N15" s="28">
        <f t="shared" si="2"/>
        <v>14.999999999999998</v>
      </c>
      <c r="O15" s="17">
        <v>110.88</v>
      </c>
      <c r="P15" s="17">
        <v>80.81</v>
      </c>
      <c r="Q15" s="28">
        <f t="shared" si="3"/>
        <v>10.932088744588746</v>
      </c>
      <c r="R15" s="17">
        <v>275</v>
      </c>
      <c r="S15" s="17">
        <v>271</v>
      </c>
      <c r="T15" s="28">
        <f t="shared" si="4"/>
        <v>19.70909090909091</v>
      </c>
      <c r="U15" s="21">
        <f t="shared" si="5"/>
        <v>84.01617965367967</v>
      </c>
      <c r="V15" s="18" t="s">
        <v>133</v>
      </c>
      <c r="W15" s="34" t="s">
        <v>136</v>
      </c>
    </row>
    <row r="16" spans="1:23" ht="30.75" customHeight="1">
      <c r="A16" s="15">
        <v>7</v>
      </c>
      <c r="B16" s="32" t="s">
        <v>78</v>
      </c>
      <c r="C16" s="32" t="s">
        <v>81</v>
      </c>
      <c r="D16" s="32" t="s">
        <v>80</v>
      </c>
      <c r="E16" s="30" t="s">
        <v>38</v>
      </c>
      <c r="F16" s="15">
        <v>8</v>
      </c>
      <c r="G16" s="15">
        <v>26</v>
      </c>
      <c r="H16" s="20">
        <f t="shared" si="0"/>
        <v>19.5</v>
      </c>
      <c r="I16" s="15">
        <v>7.9</v>
      </c>
      <c r="J16" s="15">
        <v>8.1</v>
      </c>
      <c r="K16" s="15">
        <f t="shared" si="1"/>
        <v>19.506172839506174</v>
      </c>
      <c r="L16" s="16">
        <v>63.51</v>
      </c>
      <c r="M16" s="17">
        <v>51.19</v>
      </c>
      <c r="N16" s="28">
        <f t="shared" si="2"/>
        <v>12.09022201228153</v>
      </c>
      <c r="O16" s="17">
        <v>109.9</v>
      </c>
      <c r="P16" s="17">
        <v>80.81</v>
      </c>
      <c r="Q16" s="28">
        <f t="shared" si="3"/>
        <v>11.029572338489537</v>
      </c>
      <c r="R16" s="17">
        <v>273</v>
      </c>
      <c r="S16" s="17">
        <v>271</v>
      </c>
      <c r="T16" s="28">
        <f t="shared" si="4"/>
        <v>19.853479853479854</v>
      </c>
      <c r="U16" s="21">
        <f t="shared" si="5"/>
        <v>81.97944704375709</v>
      </c>
      <c r="V16" s="18" t="s">
        <v>134</v>
      </c>
      <c r="W16" s="34" t="s">
        <v>136</v>
      </c>
    </row>
    <row r="17" spans="1:23" ht="30.75" customHeight="1">
      <c r="A17" s="15">
        <v>8</v>
      </c>
      <c r="B17" s="32" t="s">
        <v>82</v>
      </c>
      <c r="C17" s="32" t="s">
        <v>83</v>
      </c>
      <c r="D17" s="32" t="s">
        <v>46</v>
      </c>
      <c r="E17" s="30" t="s">
        <v>38</v>
      </c>
      <c r="F17" s="15">
        <v>8</v>
      </c>
      <c r="G17" s="15">
        <v>22</v>
      </c>
      <c r="H17" s="20">
        <f t="shared" si="0"/>
        <v>16.5</v>
      </c>
      <c r="I17" s="15">
        <v>4.3</v>
      </c>
      <c r="J17" s="15">
        <v>8.1</v>
      </c>
      <c r="K17" s="15">
        <f t="shared" si="1"/>
        <v>10.617283950617285</v>
      </c>
      <c r="L17" s="16">
        <v>55.87</v>
      </c>
      <c r="M17" s="17">
        <v>51.19</v>
      </c>
      <c r="N17" s="28">
        <f t="shared" si="2"/>
        <v>13.743511723644174</v>
      </c>
      <c r="O17" s="17">
        <v>82.27</v>
      </c>
      <c r="P17" s="17">
        <v>80.81</v>
      </c>
      <c r="Q17" s="28">
        <f t="shared" si="3"/>
        <v>14.733803330497146</v>
      </c>
      <c r="R17" s="17">
        <v>295</v>
      </c>
      <c r="S17" s="17">
        <v>271</v>
      </c>
      <c r="T17" s="28">
        <f t="shared" si="4"/>
        <v>18.372881355932204</v>
      </c>
      <c r="U17" s="21">
        <f t="shared" si="5"/>
        <v>73.96748036069081</v>
      </c>
      <c r="V17" s="18" t="s">
        <v>134</v>
      </c>
      <c r="W17" s="34" t="s">
        <v>136</v>
      </c>
    </row>
    <row r="18" ht="30.75" customHeight="1"/>
    <row r="19" spans="1:22" ht="23.25">
      <c r="A19" s="10"/>
      <c r="B19" s="10"/>
      <c r="C19" s="10"/>
      <c r="D19" s="65"/>
      <c r="E19" s="6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23.25">
      <c r="A20" s="10"/>
      <c r="B20" s="10"/>
      <c r="C20" s="10"/>
      <c r="D20" s="10"/>
      <c r="E20" s="19"/>
      <c r="F20" s="51"/>
      <c r="G20" s="51"/>
      <c r="H20" s="5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23.25">
      <c r="A21" s="10"/>
      <c r="B21" s="10"/>
      <c r="C21" s="10"/>
      <c r="D21" s="10"/>
      <c r="E21" s="19"/>
      <c r="F21" s="51"/>
      <c r="G21" s="51"/>
      <c r="H21" s="5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3.25">
      <c r="A22" s="10"/>
      <c r="B22" s="10"/>
      <c r="C22" s="10"/>
      <c r="D22" s="10"/>
      <c r="E22" s="19"/>
      <c r="F22" s="51"/>
      <c r="G22" s="51"/>
      <c r="H22" s="5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23.25">
      <c r="A23" s="10"/>
      <c r="B23" s="10"/>
      <c r="C23" s="10"/>
      <c r="D23" s="10"/>
      <c r="E23" s="19"/>
      <c r="F23" s="51"/>
      <c r="G23" s="51"/>
      <c r="H23" s="5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5:8" ht="23.25">
      <c r="E24" s="2"/>
      <c r="F24" s="50"/>
      <c r="G24" s="50"/>
      <c r="H24" s="50"/>
    </row>
    <row r="25" spans="5:8" ht="23.25">
      <c r="E25" s="2"/>
      <c r="F25" s="50"/>
      <c r="G25" s="50"/>
      <c r="H25" s="50"/>
    </row>
    <row r="26" spans="5:8" ht="23.25">
      <c r="E26" s="2"/>
      <c r="F26" s="50"/>
      <c r="G26" s="50"/>
      <c r="H26" s="50"/>
    </row>
    <row r="27" spans="5:8" ht="23.25">
      <c r="E27" s="2"/>
      <c r="F27" s="50"/>
      <c r="G27" s="50"/>
      <c r="H27" s="50"/>
    </row>
  </sheetData>
  <sheetProtection/>
  <mergeCells count="30">
    <mergeCell ref="Q1:U1"/>
    <mergeCell ref="Q2:U2"/>
    <mergeCell ref="Q3:U3"/>
    <mergeCell ref="A4:D4"/>
    <mergeCell ref="A5:D5"/>
    <mergeCell ref="E5:H5"/>
    <mergeCell ref="E4:O4"/>
    <mergeCell ref="A6:U6"/>
    <mergeCell ref="A8:A9"/>
    <mergeCell ref="D8:D9"/>
    <mergeCell ref="E8:E9"/>
    <mergeCell ref="F8:F9"/>
    <mergeCell ref="G8:H8"/>
    <mergeCell ref="I8:K8"/>
    <mergeCell ref="L8:N8"/>
    <mergeCell ref="O8:Q8"/>
    <mergeCell ref="R8:T8"/>
    <mergeCell ref="F27:H27"/>
    <mergeCell ref="D19:E19"/>
    <mergeCell ref="F20:H20"/>
    <mergeCell ref="F21:H21"/>
    <mergeCell ref="F22:H22"/>
    <mergeCell ref="F23:H23"/>
    <mergeCell ref="F24:H24"/>
    <mergeCell ref="B8:B9"/>
    <mergeCell ref="C8:C9"/>
    <mergeCell ref="W8:W9"/>
    <mergeCell ref="V8:V9"/>
    <mergeCell ref="F25:H25"/>
    <mergeCell ref="F26:H26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="70" zoomScaleNormal="70" zoomScalePageLayoutView="0" workbookViewId="0" topLeftCell="A1">
      <selection activeCell="C4" sqref="C4:M4"/>
    </sheetView>
  </sheetViews>
  <sheetFormatPr defaultColWidth="17.57421875" defaultRowHeight="15"/>
  <cols>
    <col min="1" max="1" width="6.00390625" style="1" customWidth="1"/>
    <col min="2" max="2" width="17.140625" style="1" customWidth="1"/>
    <col min="3" max="3" width="16.28125" style="1" customWidth="1"/>
    <col min="4" max="4" width="20.00390625" style="1" customWidth="1"/>
    <col min="5" max="5" width="21.57421875" style="1" customWidth="1"/>
    <col min="6" max="6" width="10.7109375" style="1" customWidth="1"/>
    <col min="7" max="7" width="11.00390625" style="1" customWidth="1"/>
    <col min="8" max="8" width="12.28125" style="1" customWidth="1"/>
    <col min="9" max="9" width="10.28125" style="1" customWidth="1"/>
    <col min="10" max="10" width="13.140625" style="1" customWidth="1"/>
    <col min="11" max="11" width="12.421875" style="1" customWidth="1"/>
    <col min="12" max="12" width="11.8515625" style="1" customWidth="1"/>
    <col min="13" max="13" width="9.28125" style="1" customWidth="1"/>
    <col min="14" max="14" width="12.00390625" style="1" customWidth="1"/>
    <col min="15" max="15" width="9.28125" style="1" customWidth="1"/>
    <col min="16" max="16" width="10.00390625" style="1" customWidth="1"/>
    <col min="17" max="17" width="12.28125" style="1" customWidth="1"/>
    <col min="18" max="18" width="8.57421875" style="1" customWidth="1"/>
    <col min="19" max="19" width="9.57421875" style="1" customWidth="1"/>
    <col min="20" max="20" width="20.421875" style="1" customWidth="1"/>
    <col min="21" max="16384" width="17.57421875" style="1" customWidth="1"/>
  </cols>
  <sheetData>
    <row r="1" spans="15:19" ht="23.25">
      <c r="O1" s="58"/>
      <c r="P1" s="58"/>
      <c r="Q1" s="58"/>
      <c r="R1" s="58"/>
      <c r="S1" s="58"/>
    </row>
    <row r="2" spans="15:19" ht="23.25">
      <c r="O2" s="58"/>
      <c r="P2" s="58"/>
      <c r="Q2" s="58"/>
      <c r="R2" s="58"/>
      <c r="S2" s="58"/>
    </row>
    <row r="3" spans="15:19" ht="23.25">
      <c r="O3" s="58"/>
      <c r="P3" s="58"/>
      <c r="Q3" s="58"/>
      <c r="R3" s="58"/>
      <c r="S3" s="58"/>
    </row>
    <row r="4" spans="1:20" ht="63" customHeight="1">
      <c r="A4" s="59" t="s">
        <v>22</v>
      </c>
      <c r="B4" s="60"/>
      <c r="C4" s="67" t="s">
        <v>34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10"/>
      <c r="O4" s="10"/>
      <c r="P4" s="10"/>
      <c r="Q4" s="10"/>
      <c r="R4" s="10"/>
      <c r="S4" s="10"/>
      <c r="T4" s="10"/>
    </row>
    <row r="5" spans="1:20" ht="15" customHeight="1">
      <c r="A5" s="63" t="s">
        <v>15</v>
      </c>
      <c r="B5" s="63"/>
      <c r="C5" s="64" t="s">
        <v>33</v>
      </c>
      <c r="D5" s="64"/>
      <c r="E5" s="65"/>
      <c r="F5" s="65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20" ht="24" customHeight="1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0"/>
    </row>
    <row r="7" spans="1:20" ht="21" customHeight="1">
      <c r="A7" s="11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3" ht="54.75" customHeight="1">
      <c r="A8" s="53" t="s">
        <v>3</v>
      </c>
      <c r="B8" s="54" t="s">
        <v>28</v>
      </c>
      <c r="C8" s="54" t="s">
        <v>29</v>
      </c>
      <c r="D8" s="54" t="s">
        <v>30</v>
      </c>
      <c r="E8" s="54" t="s">
        <v>0</v>
      </c>
      <c r="F8" s="56" t="s">
        <v>2</v>
      </c>
      <c r="G8" s="44" t="s">
        <v>1</v>
      </c>
      <c r="H8" s="46"/>
      <c r="I8" s="44" t="s">
        <v>4</v>
      </c>
      <c r="J8" s="45"/>
      <c r="K8" s="46"/>
      <c r="L8" s="44" t="s">
        <v>5</v>
      </c>
      <c r="M8" s="45"/>
      <c r="N8" s="46"/>
      <c r="O8" s="47" t="s">
        <v>6</v>
      </c>
      <c r="P8" s="47"/>
      <c r="Q8" s="47"/>
      <c r="R8" s="47" t="s">
        <v>7</v>
      </c>
      <c r="S8" s="47"/>
      <c r="T8" s="47"/>
      <c r="U8" s="13" t="s">
        <v>8</v>
      </c>
      <c r="V8" s="48" t="s">
        <v>27</v>
      </c>
      <c r="W8" s="43" t="s">
        <v>31</v>
      </c>
    </row>
    <row r="9" spans="1:23" ht="157.5" customHeight="1">
      <c r="A9" s="53"/>
      <c r="B9" s="55"/>
      <c r="C9" s="55"/>
      <c r="D9" s="55"/>
      <c r="E9" s="55"/>
      <c r="F9" s="57"/>
      <c r="G9" s="12" t="s">
        <v>9</v>
      </c>
      <c r="H9" s="12" t="s">
        <v>10</v>
      </c>
      <c r="I9" s="22" t="s">
        <v>25</v>
      </c>
      <c r="J9" s="15" t="s">
        <v>24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49"/>
      <c r="W9" s="43"/>
    </row>
    <row r="10" spans="1:23" ht="39.75" customHeight="1">
      <c r="A10" s="15">
        <v>1</v>
      </c>
      <c r="B10" s="32" t="s">
        <v>112</v>
      </c>
      <c r="C10" s="32" t="s">
        <v>62</v>
      </c>
      <c r="D10" s="32" t="s">
        <v>89</v>
      </c>
      <c r="E10" s="32" t="s">
        <v>38</v>
      </c>
      <c r="F10" s="31">
        <v>7</v>
      </c>
      <c r="G10" s="15">
        <v>17.5</v>
      </c>
      <c r="H10" s="20">
        <f aca="true" t="shared" si="0" ref="H10:H15">(30*G10)/40</f>
        <v>13.125</v>
      </c>
      <c r="I10" s="15">
        <v>6</v>
      </c>
      <c r="J10" s="15">
        <v>6.1</v>
      </c>
      <c r="K10" s="15">
        <f aca="true" t="shared" si="1" ref="K10:K15">((20*I10))/J10</f>
        <v>19.672131147540984</v>
      </c>
      <c r="L10" s="16">
        <v>62.74</v>
      </c>
      <c r="M10" s="17">
        <v>62.74</v>
      </c>
      <c r="N10" s="28">
        <f aca="true" t="shared" si="2" ref="N10:N15">((15*M10)/L10)</f>
        <v>15</v>
      </c>
      <c r="O10" s="17">
        <v>116.06</v>
      </c>
      <c r="P10" s="17">
        <v>91.34</v>
      </c>
      <c r="Q10" s="28">
        <f aca="true" t="shared" si="3" ref="Q10:Q15">(15*P10)/O10</f>
        <v>11.805100809925902</v>
      </c>
      <c r="R10" s="17">
        <v>256</v>
      </c>
      <c r="S10" s="17">
        <v>240</v>
      </c>
      <c r="T10" s="28">
        <f aca="true" t="shared" si="4" ref="T10:T15">(20*S10)/R10</f>
        <v>18.75</v>
      </c>
      <c r="U10" s="21">
        <f aca="true" t="shared" si="5" ref="U10:U15">H10+K10+N10+Q10+T10</f>
        <v>78.35223195746688</v>
      </c>
      <c r="V10" s="18" t="s">
        <v>134</v>
      </c>
      <c r="W10" s="34" t="s">
        <v>65</v>
      </c>
    </row>
    <row r="11" spans="1:23" s="24" customFormat="1" ht="39.75" customHeight="1">
      <c r="A11" s="15">
        <v>2</v>
      </c>
      <c r="B11" s="32" t="s">
        <v>113</v>
      </c>
      <c r="C11" s="32" t="s">
        <v>114</v>
      </c>
      <c r="D11" s="32" t="s">
        <v>115</v>
      </c>
      <c r="E11" s="32" t="s">
        <v>38</v>
      </c>
      <c r="F11" s="31">
        <v>7</v>
      </c>
      <c r="G11" s="15">
        <v>18</v>
      </c>
      <c r="H11" s="20">
        <f t="shared" si="0"/>
        <v>13.5</v>
      </c>
      <c r="I11" s="15">
        <v>4.3</v>
      </c>
      <c r="J11" s="15">
        <v>6.1</v>
      </c>
      <c r="K11" s="15">
        <f t="shared" si="1"/>
        <v>14.098360655737705</v>
      </c>
      <c r="L11" s="16">
        <v>75.35</v>
      </c>
      <c r="M11" s="17">
        <v>62.74</v>
      </c>
      <c r="N11" s="28">
        <f t="shared" si="2"/>
        <v>12.489714664897148</v>
      </c>
      <c r="O11" s="17">
        <v>121.1</v>
      </c>
      <c r="P11" s="17">
        <v>91.34</v>
      </c>
      <c r="Q11" s="28">
        <f t="shared" si="3"/>
        <v>11.31379025598679</v>
      </c>
      <c r="R11" s="17">
        <v>0</v>
      </c>
      <c r="S11" s="17">
        <v>240</v>
      </c>
      <c r="T11" s="28">
        <v>0</v>
      </c>
      <c r="U11" s="21">
        <f t="shared" si="5"/>
        <v>51.401865576621645</v>
      </c>
      <c r="V11" s="18" t="s">
        <v>135</v>
      </c>
      <c r="W11" s="34" t="s">
        <v>65</v>
      </c>
    </row>
    <row r="12" spans="1:23" ht="39.75" customHeight="1">
      <c r="A12" s="15">
        <v>3</v>
      </c>
      <c r="B12" s="32" t="s">
        <v>116</v>
      </c>
      <c r="C12" s="32" t="s">
        <v>117</v>
      </c>
      <c r="D12" s="32" t="s">
        <v>118</v>
      </c>
      <c r="E12" s="32" t="s">
        <v>38</v>
      </c>
      <c r="F12" s="31">
        <v>7</v>
      </c>
      <c r="G12" s="15">
        <v>16.5</v>
      </c>
      <c r="H12" s="20">
        <f t="shared" si="0"/>
        <v>12.375</v>
      </c>
      <c r="I12" s="15">
        <v>3.8</v>
      </c>
      <c r="J12" s="15">
        <v>6.1</v>
      </c>
      <c r="K12" s="15">
        <f t="shared" si="1"/>
        <v>12.459016393442624</v>
      </c>
      <c r="L12" s="16">
        <v>83.09</v>
      </c>
      <c r="M12" s="17">
        <v>62.74</v>
      </c>
      <c r="N12" s="28">
        <f t="shared" si="2"/>
        <v>11.326272716331689</v>
      </c>
      <c r="O12" s="17">
        <v>91.34</v>
      </c>
      <c r="P12" s="17">
        <v>91.34</v>
      </c>
      <c r="Q12" s="28">
        <f t="shared" si="3"/>
        <v>15.000000000000002</v>
      </c>
      <c r="R12" s="17">
        <v>240</v>
      </c>
      <c r="S12" s="17">
        <v>240</v>
      </c>
      <c r="T12" s="28">
        <f t="shared" si="4"/>
        <v>20</v>
      </c>
      <c r="U12" s="21">
        <f t="shared" si="5"/>
        <v>71.16028910977431</v>
      </c>
      <c r="V12" s="18" t="s">
        <v>134</v>
      </c>
      <c r="W12" s="34" t="s">
        <v>65</v>
      </c>
    </row>
    <row r="13" spans="1:23" ht="39.75" customHeight="1">
      <c r="A13" s="15">
        <v>4</v>
      </c>
      <c r="B13" s="32" t="s">
        <v>119</v>
      </c>
      <c r="C13" s="32" t="s">
        <v>120</v>
      </c>
      <c r="D13" s="32" t="s">
        <v>121</v>
      </c>
      <c r="E13" s="32" t="s">
        <v>38</v>
      </c>
      <c r="F13" s="31">
        <v>7</v>
      </c>
      <c r="G13" s="15">
        <v>23</v>
      </c>
      <c r="H13" s="20">
        <f t="shared" si="0"/>
        <v>17.25</v>
      </c>
      <c r="I13" s="15">
        <v>6.1</v>
      </c>
      <c r="J13" s="15">
        <v>6.1</v>
      </c>
      <c r="K13" s="15">
        <f t="shared" si="1"/>
        <v>20</v>
      </c>
      <c r="L13" s="16">
        <v>73.2</v>
      </c>
      <c r="M13" s="17">
        <v>62.74</v>
      </c>
      <c r="N13" s="28">
        <f t="shared" si="2"/>
        <v>12.85655737704918</v>
      </c>
      <c r="O13" s="17">
        <v>97.54</v>
      </c>
      <c r="P13" s="17">
        <v>91.34</v>
      </c>
      <c r="Q13" s="28">
        <f t="shared" si="3"/>
        <v>14.046545007176544</v>
      </c>
      <c r="R13" s="17">
        <v>260</v>
      </c>
      <c r="S13" s="17">
        <v>240</v>
      </c>
      <c r="T13" s="28">
        <f t="shared" si="4"/>
        <v>18.46153846153846</v>
      </c>
      <c r="U13" s="21">
        <f t="shared" si="5"/>
        <v>82.61464084576417</v>
      </c>
      <c r="V13" s="18" t="s">
        <v>133</v>
      </c>
      <c r="W13" s="34" t="s">
        <v>136</v>
      </c>
    </row>
    <row r="14" spans="1:23" ht="39.75" customHeight="1">
      <c r="A14" s="15">
        <v>5</v>
      </c>
      <c r="B14" s="32" t="s">
        <v>127</v>
      </c>
      <c r="C14" s="32" t="s">
        <v>122</v>
      </c>
      <c r="D14" s="32" t="s">
        <v>123</v>
      </c>
      <c r="E14" s="32" t="s">
        <v>38</v>
      </c>
      <c r="F14" s="31">
        <v>8</v>
      </c>
      <c r="G14" s="15">
        <v>12.5</v>
      </c>
      <c r="H14" s="20">
        <f t="shared" si="0"/>
        <v>9.375</v>
      </c>
      <c r="I14" s="15">
        <v>3.1</v>
      </c>
      <c r="J14" s="15">
        <v>6.1</v>
      </c>
      <c r="K14" s="15">
        <f t="shared" si="1"/>
        <v>10.163934426229508</v>
      </c>
      <c r="L14" s="16">
        <v>77.28</v>
      </c>
      <c r="M14" s="17">
        <v>62.74</v>
      </c>
      <c r="N14" s="28">
        <f t="shared" si="2"/>
        <v>12.1777950310559</v>
      </c>
      <c r="O14" s="17">
        <v>98.2</v>
      </c>
      <c r="P14" s="17">
        <v>91.34</v>
      </c>
      <c r="Q14" s="28">
        <f t="shared" si="3"/>
        <v>13.952138492871692</v>
      </c>
      <c r="R14" s="17">
        <v>272</v>
      </c>
      <c r="S14" s="17">
        <v>240</v>
      </c>
      <c r="T14" s="28">
        <f t="shared" si="4"/>
        <v>17.647058823529413</v>
      </c>
      <c r="U14" s="21">
        <f t="shared" si="5"/>
        <v>63.31592677368651</v>
      </c>
      <c r="V14" s="18" t="s">
        <v>134</v>
      </c>
      <c r="W14" s="34" t="s">
        <v>136</v>
      </c>
    </row>
    <row r="15" spans="1:23" ht="39.75" customHeight="1">
      <c r="A15" s="15">
        <v>7</v>
      </c>
      <c r="B15" s="32" t="s">
        <v>124</v>
      </c>
      <c r="C15" s="32" t="s">
        <v>125</v>
      </c>
      <c r="D15" s="32" t="s">
        <v>126</v>
      </c>
      <c r="E15" s="32" t="s">
        <v>38</v>
      </c>
      <c r="F15" s="31">
        <v>8</v>
      </c>
      <c r="G15" s="15">
        <v>16</v>
      </c>
      <c r="H15" s="20">
        <f t="shared" si="0"/>
        <v>12</v>
      </c>
      <c r="I15" s="15">
        <v>4.3</v>
      </c>
      <c r="J15" s="15">
        <v>6.1</v>
      </c>
      <c r="K15" s="15">
        <f t="shared" si="1"/>
        <v>14.098360655737705</v>
      </c>
      <c r="L15" s="16">
        <v>64.75</v>
      </c>
      <c r="M15" s="17">
        <v>62.74</v>
      </c>
      <c r="N15" s="28">
        <f t="shared" si="2"/>
        <v>14.534362934362935</v>
      </c>
      <c r="O15" s="17">
        <v>120.02</v>
      </c>
      <c r="P15" s="17">
        <v>91.34</v>
      </c>
      <c r="Q15" s="28">
        <f t="shared" si="3"/>
        <v>11.415597400433263</v>
      </c>
      <c r="R15" s="17">
        <v>270</v>
      </c>
      <c r="S15" s="17">
        <v>240</v>
      </c>
      <c r="T15" s="28">
        <f t="shared" si="4"/>
        <v>17.77777777777778</v>
      </c>
      <c r="U15" s="21">
        <f t="shared" si="5"/>
        <v>69.82609876831168</v>
      </c>
      <c r="V15" s="18" t="s">
        <v>134</v>
      </c>
      <c r="W15" s="34" t="s">
        <v>136</v>
      </c>
    </row>
    <row r="16" spans="1:3" ht="39.75" customHeight="1">
      <c r="A16" s="15">
        <v>6</v>
      </c>
      <c r="B16" s="32"/>
      <c r="C16" s="32"/>
    </row>
    <row r="17" spans="1:3" ht="39.75" customHeight="1">
      <c r="A17" s="15"/>
      <c r="B17" s="32"/>
      <c r="C17" s="32"/>
    </row>
    <row r="18" spans="1:3" ht="39.75" customHeight="1">
      <c r="A18" s="15"/>
      <c r="B18" s="32"/>
      <c r="C18" s="32"/>
    </row>
    <row r="19" spans="1:3" ht="39.75" customHeight="1">
      <c r="A19" s="15"/>
      <c r="B19" s="32"/>
      <c r="C19" s="32"/>
    </row>
    <row r="20" spans="1:3" ht="39.75" customHeight="1">
      <c r="A20" s="15"/>
      <c r="B20" s="32"/>
      <c r="C20" s="32"/>
    </row>
    <row r="21" spans="1:3" ht="39.75" customHeight="1">
      <c r="A21" s="15"/>
      <c r="B21" s="32"/>
      <c r="C21" s="32"/>
    </row>
    <row r="22" spans="1:3" ht="39.75" customHeight="1">
      <c r="A22" s="15"/>
      <c r="B22" s="32"/>
      <c r="C22" s="32"/>
    </row>
    <row r="23" spans="1:3" ht="39.75" customHeight="1">
      <c r="A23" s="15"/>
      <c r="B23" s="32"/>
      <c r="C23" s="32"/>
    </row>
    <row r="24" spans="1:3" ht="39.75" customHeight="1">
      <c r="A24" s="15"/>
      <c r="B24" s="32"/>
      <c r="C24" s="32"/>
    </row>
    <row r="25" spans="1:3" ht="39.75" customHeight="1">
      <c r="A25" s="15"/>
      <c r="B25" s="32"/>
      <c r="C25" s="32"/>
    </row>
    <row r="26" spans="1:3" ht="39.75" customHeight="1">
      <c r="A26" s="15"/>
      <c r="B26" s="32"/>
      <c r="C26" s="32"/>
    </row>
    <row r="27" spans="1:3" ht="39.75" customHeight="1">
      <c r="A27" s="15"/>
      <c r="B27" s="32"/>
      <c r="C27" s="32"/>
    </row>
    <row r="30" spans="1:20" ht="23.25">
      <c r="A30" s="10"/>
      <c r="B30" s="65"/>
      <c r="C30" s="6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23.25">
      <c r="A31" s="10"/>
      <c r="B31" s="10"/>
      <c r="C31" s="19"/>
      <c r="D31" s="51"/>
      <c r="E31" s="51"/>
      <c r="F31" s="5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23.25">
      <c r="A32" s="10"/>
      <c r="B32" s="10"/>
      <c r="C32" s="19"/>
      <c r="D32" s="51"/>
      <c r="E32" s="51"/>
      <c r="F32" s="5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3.25">
      <c r="A33" s="10"/>
      <c r="B33" s="10"/>
      <c r="C33" s="19"/>
      <c r="D33" s="51"/>
      <c r="E33" s="51"/>
      <c r="F33" s="5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3:6" ht="23.25">
      <c r="C34" s="19"/>
      <c r="D34" s="51"/>
      <c r="E34" s="51"/>
      <c r="F34" s="51"/>
    </row>
    <row r="35" spans="3:6" ht="23.25">
      <c r="C35" s="2"/>
      <c r="D35" s="50"/>
      <c r="E35" s="50"/>
      <c r="F35" s="50"/>
    </row>
    <row r="36" spans="3:6" ht="23.25">
      <c r="C36" s="2"/>
      <c r="D36" s="50"/>
      <c r="E36" s="50"/>
      <c r="F36" s="50"/>
    </row>
    <row r="37" spans="3:6" ht="23.25">
      <c r="C37" s="2"/>
      <c r="D37" s="50"/>
      <c r="E37" s="50"/>
      <c r="F37" s="50"/>
    </row>
    <row r="38" spans="3:6" ht="23.25">
      <c r="C38" s="2"/>
      <c r="D38" s="50"/>
      <c r="E38" s="50"/>
      <c r="F38" s="50"/>
    </row>
  </sheetData>
  <sheetProtection/>
  <mergeCells count="30">
    <mergeCell ref="D36:F36"/>
    <mergeCell ref="D37:F37"/>
    <mergeCell ref="D38:F38"/>
    <mergeCell ref="B30:C30"/>
    <mergeCell ref="D31:F31"/>
    <mergeCell ref="D32:F32"/>
    <mergeCell ref="D33:F33"/>
    <mergeCell ref="D34:F34"/>
    <mergeCell ref="A6:S6"/>
    <mergeCell ref="A8:A9"/>
    <mergeCell ref="B8:B9"/>
    <mergeCell ref="C8:C9"/>
    <mergeCell ref="D8:D9"/>
    <mergeCell ref="D35:F35"/>
    <mergeCell ref="R8:T8"/>
    <mergeCell ref="O1:S1"/>
    <mergeCell ref="O2:S2"/>
    <mergeCell ref="O3:S3"/>
    <mergeCell ref="A4:B4"/>
    <mergeCell ref="A5:B5"/>
    <mergeCell ref="C5:F5"/>
    <mergeCell ref="C4:M4"/>
    <mergeCell ref="V8:V9"/>
    <mergeCell ref="W8:W9"/>
    <mergeCell ref="E8:E9"/>
    <mergeCell ref="F8:F9"/>
    <mergeCell ref="G8:H8"/>
    <mergeCell ref="I8:K8"/>
    <mergeCell ref="L8:N8"/>
    <mergeCell ref="O8:Q8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zoomScale="70" zoomScaleNormal="70" zoomScalePageLayoutView="0" workbookViewId="0" topLeftCell="A1">
      <selection activeCell="C4" sqref="C4:M4"/>
    </sheetView>
  </sheetViews>
  <sheetFormatPr defaultColWidth="9.140625" defaultRowHeight="15"/>
  <cols>
    <col min="1" max="1" width="5.28125" style="3" customWidth="1"/>
    <col min="2" max="2" width="19.421875" style="3" customWidth="1"/>
    <col min="3" max="3" width="13.00390625" style="3" customWidth="1"/>
    <col min="4" max="4" width="13.421875" style="3" customWidth="1"/>
    <col min="5" max="5" width="19.140625" style="3" customWidth="1"/>
    <col min="6" max="6" width="9.28125" style="3" customWidth="1"/>
    <col min="7" max="7" width="11.140625" style="3" customWidth="1"/>
    <col min="8" max="8" width="12.00390625" style="3" customWidth="1"/>
    <col min="9" max="9" width="10.57421875" style="3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5" width="9.7109375" style="3" customWidth="1"/>
    <col min="16" max="17" width="10.00390625" style="3" customWidth="1"/>
    <col min="18" max="18" width="9.7109375" style="3" customWidth="1"/>
    <col min="19" max="19" width="12.28125" style="3" customWidth="1"/>
    <col min="20" max="20" width="18.140625" style="3" customWidth="1"/>
    <col min="21" max="16384" width="9.140625" style="3" customWidth="1"/>
  </cols>
  <sheetData>
    <row r="1" spans="15:19" ht="20.25">
      <c r="O1" s="68"/>
      <c r="P1" s="68"/>
      <c r="Q1" s="68"/>
      <c r="R1" s="68"/>
      <c r="S1" s="68"/>
    </row>
    <row r="2" spans="15:19" ht="20.25">
      <c r="O2" s="68"/>
      <c r="P2" s="68"/>
      <c r="Q2" s="68"/>
      <c r="R2" s="68"/>
      <c r="S2" s="68"/>
    </row>
    <row r="3" spans="15:19" ht="20.25">
      <c r="O3" s="68"/>
      <c r="P3" s="68"/>
      <c r="Q3" s="68"/>
      <c r="R3" s="68"/>
      <c r="S3" s="68"/>
    </row>
    <row r="4" spans="1:21" ht="31.5" customHeight="1">
      <c r="A4" s="59" t="s">
        <v>22</v>
      </c>
      <c r="B4" s="60"/>
      <c r="C4" s="67" t="s">
        <v>34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10"/>
      <c r="O4" s="10"/>
      <c r="P4" s="10"/>
      <c r="Q4" s="10"/>
      <c r="R4" s="10"/>
      <c r="S4" s="10"/>
      <c r="T4" s="10"/>
      <c r="U4" s="10"/>
    </row>
    <row r="5" spans="1:21" ht="15" customHeight="1">
      <c r="A5" s="63" t="s">
        <v>15</v>
      </c>
      <c r="B5" s="63"/>
      <c r="C5" s="64" t="s">
        <v>32</v>
      </c>
      <c r="D5" s="64"/>
      <c r="E5" s="65"/>
      <c r="F5" s="65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4" customHeight="1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0"/>
      <c r="U6" s="10"/>
    </row>
    <row r="7" spans="1:21" ht="21" customHeight="1">
      <c r="A7" s="1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3" ht="54.75" customHeight="1">
      <c r="A8" s="53" t="s">
        <v>3</v>
      </c>
      <c r="B8" s="54" t="s">
        <v>28</v>
      </c>
      <c r="C8" s="54" t="s">
        <v>29</v>
      </c>
      <c r="D8" s="54" t="s">
        <v>30</v>
      </c>
      <c r="E8" s="54" t="s">
        <v>0</v>
      </c>
      <c r="F8" s="56" t="s">
        <v>2</v>
      </c>
      <c r="G8" s="44" t="s">
        <v>1</v>
      </c>
      <c r="H8" s="46"/>
      <c r="I8" s="44" t="s">
        <v>4</v>
      </c>
      <c r="J8" s="45"/>
      <c r="K8" s="46"/>
      <c r="L8" s="44" t="s">
        <v>5</v>
      </c>
      <c r="M8" s="45"/>
      <c r="N8" s="46"/>
      <c r="O8" s="47" t="s">
        <v>6</v>
      </c>
      <c r="P8" s="47"/>
      <c r="Q8" s="47"/>
      <c r="R8" s="47" t="s">
        <v>7</v>
      </c>
      <c r="S8" s="47"/>
      <c r="T8" s="47"/>
      <c r="U8" s="13" t="s">
        <v>8</v>
      </c>
      <c r="V8" s="48" t="s">
        <v>27</v>
      </c>
      <c r="W8" s="43" t="s">
        <v>31</v>
      </c>
    </row>
    <row r="9" spans="1:23" ht="157.5" customHeight="1">
      <c r="A9" s="53"/>
      <c r="B9" s="55"/>
      <c r="C9" s="55"/>
      <c r="D9" s="55"/>
      <c r="E9" s="55"/>
      <c r="F9" s="57"/>
      <c r="G9" s="12" t="s">
        <v>9</v>
      </c>
      <c r="H9" s="12" t="s">
        <v>10</v>
      </c>
      <c r="I9" s="22" t="s">
        <v>25</v>
      </c>
      <c r="J9" s="15" t="s">
        <v>24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49"/>
      <c r="W9" s="43"/>
    </row>
    <row r="10" spans="1:23" s="27" customFormat="1" ht="33" customHeight="1">
      <c r="A10" s="15">
        <v>1</v>
      </c>
      <c r="B10" s="30" t="s">
        <v>84</v>
      </c>
      <c r="C10" s="30" t="s">
        <v>85</v>
      </c>
      <c r="D10" s="30" t="s">
        <v>86</v>
      </c>
      <c r="E10" s="30" t="s">
        <v>38</v>
      </c>
      <c r="F10" s="29">
        <v>9</v>
      </c>
      <c r="G10" s="15">
        <v>11</v>
      </c>
      <c r="H10" s="20">
        <f>(30*G10)/36</f>
        <v>9.166666666666666</v>
      </c>
      <c r="I10" s="15">
        <v>5.8</v>
      </c>
      <c r="J10" s="15">
        <v>5.8</v>
      </c>
      <c r="K10" s="15">
        <f>((20*I10))/J10</f>
        <v>20</v>
      </c>
      <c r="L10" s="16">
        <v>110.2</v>
      </c>
      <c r="M10" s="17">
        <v>110.2</v>
      </c>
      <c r="N10" s="28">
        <f>((15*M10)/L10)</f>
        <v>15</v>
      </c>
      <c r="O10" s="17">
        <v>89.05</v>
      </c>
      <c r="P10" s="17">
        <v>89.05</v>
      </c>
      <c r="Q10" s="28">
        <f>(15*P10)/O10</f>
        <v>15</v>
      </c>
      <c r="R10" s="17">
        <v>325</v>
      </c>
      <c r="S10" s="17">
        <v>325</v>
      </c>
      <c r="T10" s="28">
        <f>(20*S10)/R10</f>
        <v>20</v>
      </c>
      <c r="U10" s="21">
        <f>H10+K10+N10+Q10+T10</f>
        <v>79.16666666666666</v>
      </c>
      <c r="V10" s="18" t="s">
        <v>133</v>
      </c>
      <c r="W10" s="35" t="s">
        <v>65</v>
      </c>
    </row>
    <row r="11" spans="1:21" ht="33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33" customHeight="1">
      <c r="A12" s="10"/>
      <c r="B12" s="65" t="s">
        <v>16</v>
      </c>
      <c r="C12" s="6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0.25">
      <c r="A13" s="10"/>
      <c r="B13" s="10"/>
      <c r="C13" s="19"/>
      <c r="D13" s="51"/>
      <c r="E13" s="51"/>
      <c r="F13" s="5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20.25">
      <c r="A14" s="10"/>
      <c r="B14" s="10"/>
      <c r="C14" s="19"/>
      <c r="D14" s="51"/>
      <c r="E14" s="51"/>
      <c r="F14" s="5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20.25">
      <c r="A15" s="10"/>
      <c r="B15" s="10"/>
      <c r="C15" s="19"/>
      <c r="D15" s="51"/>
      <c r="E15" s="51"/>
      <c r="F15" s="5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20.25">
      <c r="A16" s="10"/>
      <c r="B16" s="10"/>
      <c r="C16" s="19"/>
      <c r="D16" s="51"/>
      <c r="E16" s="51"/>
      <c r="F16" s="5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20.25">
      <c r="A17" s="10"/>
      <c r="B17" s="10"/>
      <c r="C17" s="19"/>
      <c r="D17" s="51"/>
      <c r="E17" s="51"/>
      <c r="F17" s="5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20.25">
      <c r="A18" s="10"/>
      <c r="B18" s="10"/>
      <c r="C18" s="19"/>
      <c r="D18" s="51"/>
      <c r="E18" s="51"/>
      <c r="F18" s="5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20.25">
      <c r="A19" s="10"/>
      <c r="B19" s="10"/>
      <c r="C19" s="19"/>
      <c r="D19" s="51"/>
      <c r="E19" s="51"/>
      <c r="F19" s="5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3:6" ht="20.25">
      <c r="C20" s="4"/>
      <c r="D20" s="69"/>
      <c r="E20" s="69"/>
      <c r="F20" s="69"/>
    </row>
  </sheetData>
  <sheetProtection/>
  <mergeCells count="30">
    <mergeCell ref="A4:B4"/>
    <mergeCell ref="A5:B5"/>
    <mergeCell ref="A6:S6"/>
    <mergeCell ref="A8:A9"/>
    <mergeCell ref="B8:B9"/>
    <mergeCell ref="C8:C9"/>
    <mergeCell ref="D8:D9"/>
    <mergeCell ref="C5:F5"/>
    <mergeCell ref="G8:H8"/>
    <mergeCell ref="L8:N8"/>
    <mergeCell ref="I8:K8"/>
    <mergeCell ref="D20:F20"/>
    <mergeCell ref="B12:C12"/>
    <mergeCell ref="D13:F13"/>
    <mergeCell ref="D14:F14"/>
    <mergeCell ref="D15:F15"/>
    <mergeCell ref="D16:F16"/>
    <mergeCell ref="D18:F18"/>
    <mergeCell ref="D19:F19"/>
    <mergeCell ref="D17:F17"/>
    <mergeCell ref="C4:M4"/>
    <mergeCell ref="W8:W9"/>
    <mergeCell ref="O1:S1"/>
    <mergeCell ref="O2:S2"/>
    <mergeCell ref="O3:S3"/>
    <mergeCell ref="E8:E9"/>
    <mergeCell ref="F8:F9"/>
    <mergeCell ref="O8:Q8"/>
    <mergeCell ref="R8:T8"/>
    <mergeCell ref="V8:V9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70" zoomScaleNormal="70" zoomScalePageLayoutView="0" workbookViewId="0" topLeftCell="A1">
      <selection activeCell="K25" sqref="K25"/>
    </sheetView>
  </sheetViews>
  <sheetFormatPr defaultColWidth="24.8515625" defaultRowHeight="15"/>
  <cols>
    <col min="1" max="1" width="6.28125" style="6" customWidth="1"/>
    <col min="2" max="2" width="17.421875" style="6" customWidth="1"/>
    <col min="3" max="3" width="15.57421875" style="6" customWidth="1"/>
    <col min="4" max="4" width="15.140625" style="6" customWidth="1"/>
    <col min="5" max="5" width="22.00390625" style="6" customWidth="1"/>
    <col min="6" max="6" width="10.57421875" style="6" customWidth="1"/>
    <col min="7" max="7" width="11.421875" style="6" customWidth="1"/>
    <col min="8" max="8" width="12.28125" style="6" customWidth="1"/>
    <col min="9" max="9" width="10.28125" style="6" customWidth="1"/>
    <col min="10" max="10" width="10.57421875" style="6" customWidth="1"/>
    <col min="11" max="11" width="12.57421875" style="6" customWidth="1"/>
    <col min="12" max="12" width="9.8515625" style="6" customWidth="1"/>
    <col min="13" max="13" width="11.421875" style="6" customWidth="1"/>
    <col min="14" max="14" width="12.00390625" style="40" customWidth="1"/>
    <col min="15" max="15" width="11.421875" style="6" customWidth="1"/>
    <col min="16" max="16" width="10.28125" style="6" customWidth="1"/>
    <col min="17" max="17" width="13.421875" style="6" customWidth="1"/>
    <col min="18" max="18" width="11.00390625" style="6" customWidth="1"/>
    <col min="19" max="19" width="9.57421875" style="6" customWidth="1"/>
    <col min="20" max="20" width="18.28125" style="6" customWidth="1"/>
    <col min="21" max="16384" width="24.8515625" style="6" customWidth="1"/>
  </cols>
  <sheetData>
    <row r="1" spans="1:19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6"/>
      <c r="O1" s="70"/>
      <c r="P1" s="70"/>
      <c r="Q1" s="70"/>
      <c r="R1" s="70"/>
      <c r="S1" s="70"/>
    </row>
    <row r="2" spans="1:19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6"/>
      <c r="O2" s="70"/>
      <c r="P2" s="70"/>
      <c r="Q2" s="70"/>
      <c r="R2" s="70"/>
      <c r="S2" s="70"/>
    </row>
    <row r="3" spans="1:20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7"/>
      <c r="O3" s="71"/>
      <c r="P3" s="71"/>
      <c r="Q3" s="71"/>
      <c r="R3" s="71"/>
      <c r="S3" s="71"/>
      <c r="T3" s="23"/>
    </row>
    <row r="4" spans="1:20" ht="31.5" customHeight="1">
      <c r="A4" s="59" t="s">
        <v>22</v>
      </c>
      <c r="B4" s="60"/>
      <c r="C4" s="66" t="s">
        <v>34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37"/>
      <c r="O4" s="10"/>
      <c r="P4" s="10"/>
      <c r="Q4" s="10"/>
      <c r="R4" s="10"/>
      <c r="S4" s="10"/>
      <c r="T4" s="10"/>
    </row>
    <row r="5" spans="1:20" ht="15" customHeight="1">
      <c r="A5" s="63" t="s">
        <v>15</v>
      </c>
      <c r="B5" s="63"/>
      <c r="C5" s="64" t="s">
        <v>33</v>
      </c>
      <c r="D5" s="64"/>
      <c r="E5" s="65"/>
      <c r="F5" s="65"/>
      <c r="G5" s="9"/>
      <c r="H5" s="9"/>
      <c r="I5" s="9"/>
      <c r="J5" s="9"/>
      <c r="K5" s="9"/>
      <c r="L5" s="10"/>
      <c r="M5" s="10"/>
      <c r="N5" s="37"/>
      <c r="O5" s="10"/>
      <c r="P5" s="10"/>
      <c r="Q5" s="10"/>
      <c r="R5" s="10"/>
      <c r="S5" s="10"/>
      <c r="T5" s="10"/>
    </row>
    <row r="6" spans="1:20" ht="24" customHeight="1">
      <c r="A6" s="52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0"/>
    </row>
    <row r="7" spans="1:20" ht="21" customHeight="1">
      <c r="A7" s="11" t="s">
        <v>23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7"/>
      <c r="O7" s="10"/>
      <c r="P7" s="10"/>
      <c r="Q7" s="10"/>
      <c r="R7" s="10"/>
      <c r="S7" s="10"/>
      <c r="T7" s="10"/>
    </row>
    <row r="8" spans="1:23" ht="54" customHeight="1">
      <c r="A8" s="53" t="s">
        <v>3</v>
      </c>
      <c r="B8" s="54" t="s">
        <v>28</v>
      </c>
      <c r="C8" s="54" t="s">
        <v>29</v>
      </c>
      <c r="D8" s="54" t="s">
        <v>30</v>
      </c>
      <c r="E8" s="54" t="s">
        <v>0</v>
      </c>
      <c r="F8" s="56" t="s">
        <v>2</v>
      </c>
      <c r="G8" s="44" t="s">
        <v>1</v>
      </c>
      <c r="H8" s="46"/>
      <c r="I8" s="44" t="s">
        <v>4</v>
      </c>
      <c r="J8" s="45"/>
      <c r="K8" s="46"/>
      <c r="L8" s="44" t="s">
        <v>5</v>
      </c>
      <c r="M8" s="45"/>
      <c r="N8" s="46"/>
      <c r="O8" s="47" t="s">
        <v>6</v>
      </c>
      <c r="P8" s="47"/>
      <c r="Q8" s="47"/>
      <c r="R8" s="47" t="s">
        <v>7</v>
      </c>
      <c r="S8" s="47"/>
      <c r="T8" s="47"/>
      <c r="U8" s="13" t="s">
        <v>8</v>
      </c>
      <c r="V8" s="48" t="s">
        <v>27</v>
      </c>
      <c r="W8" s="43" t="s">
        <v>31</v>
      </c>
    </row>
    <row r="9" spans="1:23" ht="142.5" customHeight="1">
      <c r="A9" s="53"/>
      <c r="B9" s="55"/>
      <c r="C9" s="55"/>
      <c r="D9" s="55"/>
      <c r="E9" s="55"/>
      <c r="F9" s="57"/>
      <c r="G9" s="12" t="s">
        <v>9</v>
      </c>
      <c r="H9" s="12" t="s">
        <v>10</v>
      </c>
      <c r="I9" s="22" t="s">
        <v>25</v>
      </c>
      <c r="J9" s="15" t="s">
        <v>24</v>
      </c>
      <c r="K9" s="12" t="s">
        <v>10</v>
      </c>
      <c r="L9" s="14" t="s">
        <v>14</v>
      </c>
      <c r="M9" s="12" t="s">
        <v>11</v>
      </c>
      <c r="N9" s="38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49"/>
      <c r="W9" s="43"/>
    </row>
    <row r="10" spans="1:23" s="26" customFormat="1" ht="33" customHeight="1">
      <c r="A10" s="29">
        <v>1</v>
      </c>
      <c r="B10" s="30" t="s">
        <v>87</v>
      </c>
      <c r="C10" s="30" t="s">
        <v>88</v>
      </c>
      <c r="D10" s="30" t="s">
        <v>89</v>
      </c>
      <c r="E10" s="30" t="s">
        <v>38</v>
      </c>
      <c r="F10" s="29">
        <v>9</v>
      </c>
      <c r="G10" s="15">
        <v>16</v>
      </c>
      <c r="H10" s="20">
        <f aca="true" t="shared" si="0" ref="H10:H21">(30*G10)/36</f>
        <v>13.333333333333334</v>
      </c>
      <c r="I10" s="15">
        <v>3.2</v>
      </c>
      <c r="J10" s="15">
        <v>6.1</v>
      </c>
      <c r="K10" s="15">
        <f aca="true" t="shared" si="1" ref="K10:K21">((20*I10))/J10</f>
        <v>10.491803278688526</v>
      </c>
      <c r="L10" s="16">
        <v>83.08</v>
      </c>
      <c r="M10" s="17">
        <v>63.05</v>
      </c>
      <c r="N10" s="39">
        <f aca="true" t="shared" si="2" ref="N10:N21">((15*M10)/L10)</f>
        <v>11.383606162734713</v>
      </c>
      <c r="O10" s="17">
        <v>92.88</v>
      </c>
      <c r="P10" s="17">
        <v>74.09</v>
      </c>
      <c r="Q10" s="28">
        <f aca="true" t="shared" si="3" ref="Q10:Q21">(15*P10)/O10</f>
        <v>11.96543927648579</v>
      </c>
      <c r="R10" s="17">
        <v>235</v>
      </c>
      <c r="S10" s="17">
        <v>200</v>
      </c>
      <c r="T10" s="28">
        <f aca="true" t="shared" si="4" ref="T10:T21">(20*S10)/R10</f>
        <v>17.02127659574468</v>
      </c>
      <c r="U10" s="21">
        <f aca="true" t="shared" si="5" ref="U10:U21">H10+K10+N10+Q10+T10</f>
        <v>64.19545864698705</v>
      </c>
      <c r="V10" s="18" t="s">
        <v>134</v>
      </c>
      <c r="W10" s="34" t="s">
        <v>136</v>
      </c>
    </row>
    <row r="11" spans="1:23" ht="31.5" customHeight="1">
      <c r="A11" s="29">
        <v>2</v>
      </c>
      <c r="B11" s="30" t="s">
        <v>90</v>
      </c>
      <c r="C11" s="30" t="s">
        <v>91</v>
      </c>
      <c r="D11" s="30" t="s">
        <v>92</v>
      </c>
      <c r="E11" s="30" t="s">
        <v>38</v>
      </c>
      <c r="F11" s="29">
        <v>9</v>
      </c>
      <c r="G11" s="15">
        <v>9</v>
      </c>
      <c r="H11" s="20">
        <f t="shared" si="0"/>
        <v>7.5</v>
      </c>
      <c r="I11" s="15">
        <v>2.9</v>
      </c>
      <c r="J11" s="15">
        <v>6.1</v>
      </c>
      <c r="K11" s="15">
        <f t="shared" si="1"/>
        <v>9.508196721311476</v>
      </c>
      <c r="L11" s="16">
        <v>83.4</v>
      </c>
      <c r="M11" s="17">
        <v>63.05</v>
      </c>
      <c r="N11" s="39">
        <f t="shared" si="2"/>
        <v>11.339928057553957</v>
      </c>
      <c r="O11" s="17">
        <v>110.93</v>
      </c>
      <c r="P11" s="17">
        <v>74.09</v>
      </c>
      <c r="Q11" s="28">
        <f t="shared" si="3"/>
        <v>10.018480122599838</v>
      </c>
      <c r="R11" s="17">
        <v>245</v>
      </c>
      <c r="S11" s="17">
        <v>200</v>
      </c>
      <c r="T11" s="28">
        <f t="shared" si="4"/>
        <v>16.3265306122449</v>
      </c>
      <c r="U11" s="21">
        <f t="shared" si="5"/>
        <v>54.693135513710175</v>
      </c>
      <c r="V11" s="18" t="s">
        <v>135</v>
      </c>
      <c r="W11" s="34" t="s">
        <v>136</v>
      </c>
    </row>
    <row r="12" spans="1:23" ht="31.5" customHeight="1">
      <c r="A12" s="29">
        <v>3</v>
      </c>
      <c r="B12" s="30" t="s">
        <v>93</v>
      </c>
      <c r="C12" s="30" t="s">
        <v>94</v>
      </c>
      <c r="D12" s="30" t="s">
        <v>95</v>
      </c>
      <c r="E12" s="30" t="s">
        <v>38</v>
      </c>
      <c r="F12" s="29">
        <v>9</v>
      </c>
      <c r="G12" s="15">
        <v>9</v>
      </c>
      <c r="H12" s="20">
        <f t="shared" si="0"/>
        <v>7.5</v>
      </c>
      <c r="I12" s="15">
        <v>5.3</v>
      </c>
      <c r="J12" s="15">
        <v>6.1</v>
      </c>
      <c r="K12" s="15">
        <f t="shared" si="1"/>
        <v>17.37704918032787</v>
      </c>
      <c r="L12" s="16">
        <v>93.08</v>
      </c>
      <c r="M12" s="17">
        <v>63.05</v>
      </c>
      <c r="N12" s="39">
        <f t="shared" si="2"/>
        <v>10.160614525139666</v>
      </c>
      <c r="O12" s="17">
        <v>95.78</v>
      </c>
      <c r="P12" s="17">
        <v>74.09</v>
      </c>
      <c r="Q12" s="28">
        <f t="shared" si="3"/>
        <v>11.603153059093758</v>
      </c>
      <c r="R12" s="17">
        <v>238</v>
      </c>
      <c r="S12" s="17">
        <v>200</v>
      </c>
      <c r="T12" s="28">
        <f t="shared" si="4"/>
        <v>16.80672268907563</v>
      </c>
      <c r="U12" s="21">
        <f t="shared" si="5"/>
        <v>63.44753945363692</v>
      </c>
      <c r="V12" s="18" t="s">
        <v>135</v>
      </c>
      <c r="W12" s="34" t="s">
        <v>136</v>
      </c>
    </row>
    <row r="13" spans="1:23" ht="31.5" customHeight="1">
      <c r="A13" s="29">
        <v>4</v>
      </c>
      <c r="B13" s="30" t="s">
        <v>96</v>
      </c>
      <c r="C13" s="30" t="s">
        <v>97</v>
      </c>
      <c r="D13" s="30" t="s">
        <v>60</v>
      </c>
      <c r="E13" s="30" t="s">
        <v>38</v>
      </c>
      <c r="F13" s="29">
        <v>9</v>
      </c>
      <c r="G13" s="15">
        <v>17</v>
      </c>
      <c r="H13" s="20">
        <f t="shared" si="0"/>
        <v>14.166666666666666</v>
      </c>
      <c r="I13" s="15">
        <v>5.9</v>
      </c>
      <c r="J13" s="15">
        <v>6.1</v>
      </c>
      <c r="K13" s="15">
        <f t="shared" si="1"/>
        <v>19.34426229508197</v>
      </c>
      <c r="L13" s="16">
        <v>63.05</v>
      </c>
      <c r="M13" s="17">
        <v>63.05</v>
      </c>
      <c r="N13" s="39">
        <f t="shared" si="2"/>
        <v>15</v>
      </c>
      <c r="O13" s="17">
        <v>91.62</v>
      </c>
      <c r="P13" s="17">
        <v>74.09</v>
      </c>
      <c r="Q13" s="28">
        <f t="shared" si="3"/>
        <v>12.129993451211527</v>
      </c>
      <c r="R13" s="17">
        <v>225</v>
      </c>
      <c r="S13" s="17">
        <v>200</v>
      </c>
      <c r="T13" s="28">
        <f t="shared" si="4"/>
        <v>17.77777777777778</v>
      </c>
      <c r="U13" s="21">
        <f t="shared" si="5"/>
        <v>78.41870019073794</v>
      </c>
      <c r="V13" s="18" t="s">
        <v>133</v>
      </c>
      <c r="W13" s="34" t="s">
        <v>136</v>
      </c>
    </row>
    <row r="14" spans="1:23" ht="31.5" customHeight="1">
      <c r="A14" s="29">
        <v>5</v>
      </c>
      <c r="B14" s="30" t="s">
        <v>98</v>
      </c>
      <c r="C14" s="30" t="s">
        <v>99</v>
      </c>
      <c r="D14" s="30" t="s">
        <v>100</v>
      </c>
      <c r="E14" s="30" t="s">
        <v>38</v>
      </c>
      <c r="F14" s="29">
        <v>9</v>
      </c>
      <c r="G14" s="15">
        <v>10</v>
      </c>
      <c r="H14" s="20">
        <f t="shared" si="0"/>
        <v>8.333333333333334</v>
      </c>
      <c r="I14" s="15">
        <v>6.1</v>
      </c>
      <c r="J14" s="15">
        <v>6.1</v>
      </c>
      <c r="K14" s="15">
        <f t="shared" si="1"/>
        <v>20</v>
      </c>
      <c r="L14" s="16">
        <v>105.54</v>
      </c>
      <c r="M14" s="17">
        <v>63.05</v>
      </c>
      <c r="N14" s="39">
        <f t="shared" si="2"/>
        <v>8.96105741898806</v>
      </c>
      <c r="O14" s="17">
        <v>86.48</v>
      </c>
      <c r="P14" s="17">
        <v>74.09</v>
      </c>
      <c r="Q14" s="28">
        <f t="shared" si="3"/>
        <v>12.85094819611471</v>
      </c>
      <c r="R14" s="17">
        <v>275</v>
      </c>
      <c r="S14" s="17">
        <v>200</v>
      </c>
      <c r="T14" s="28">
        <f t="shared" si="4"/>
        <v>14.545454545454545</v>
      </c>
      <c r="U14" s="21">
        <f t="shared" si="5"/>
        <v>64.69079349389065</v>
      </c>
      <c r="V14" s="18" t="s">
        <v>134</v>
      </c>
      <c r="W14" s="34" t="s">
        <v>136</v>
      </c>
    </row>
    <row r="15" spans="1:23" ht="31.5" customHeight="1">
      <c r="A15" s="29">
        <v>6</v>
      </c>
      <c r="B15" s="30" t="s">
        <v>101</v>
      </c>
      <c r="C15" s="30" t="s">
        <v>102</v>
      </c>
      <c r="D15" s="30" t="s">
        <v>103</v>
      </c>
      <c r="E15" s="30" t="s">
        <v>38</v>
      </c>
      <c r="F15" s="29">
        <v>9</v>
      </c>
      <c r="G15" s="15">
        <v>12</v>
      </c>
      <c r="H15" s="20">
        <f t="shared" si="0"/>
        <v>10</v>
      </c>
      <c r="I15" s="15">
        <v>3.4</v>
      </c>
      <c r="J15" s="15">
        <v>6.1</v>
      </c>
      <c r="K15" s="15">
        <f t="shared" si="1"/>
        <v>11.147540983606557</v>
      </c>
      <c r="L15" s="16">
        <v>81.7</v>
      </c>
      <c r="M15" s="17">
        <v>63.05</v>
      </c>
      <c r="N15" s="39">
        <f t="shared" si="2"/>
        <v>11.575887392900857</v>
      </c>
      <c r="O15" s="17">
        <v>104.31</v>
      </c>
      <c r="P15" s="17">
        <v>74.09</v>
      </c>
      <c r="Q15" s="28">
        <f t="shared" si="3"/>
        <v>10.654299683635319</v>
      </c>
      <c r="R15" s="17">
        <v>235</v>
      </c>
      <c r="S15" s="17">
        <v>200</v>
      </c>
      <c r="T15" s="28">
        <f t="shared" si="4"/>
        <v>17.02127659574468</v>
      </c>
      <c r="U15" s="21">
        <f t="shared" si="5"/>
        <v>60.39900465588741</v>
      </c>
      <c r="V15" s="18" t="s">
        <v>135</v>
      </c>
      <c r="W15" s="34" t="s">
        <v>136</v>
      </c>
    </row>
    <row r="16" spans="1:23" ht="31.5" customHeight="1">
      <c r="A16" s="29">
        <v>7</v>
      </c>
      <c r="B16" s="30" t="s">
        <v>128</v>
      </c>
      <c r="C16" s="30" t="s">
        <v>104</v>
      </c>
      <c r="D16" s="30" t="s">
        <v>105</v>
      </c>
      <c r="E16" s="30" t="s">
        <v>38</v>
      </c>
      <c r="F16" s="29">
        <v>9</v>
      </c>
      <c r="G16" s="15">
        <v>9</v>
      </c>
      <c r="H16" s="20">
        <f t="shared" si="0"/>
        <v>7.5</v>
      </c>
      <c r="I16" s="15">
        <v>2.5</v>
      </c>
      <c r="J16" s="15">
        <v>6.1</v>
      </c>
      <c r="K16" s="15">
        <f t="shared" si="1"/>
        <v>8.196721311475411</v>
      </c>
      <c r="L16" s="16">
        <v>0</v>
      </c>
      <c r="M16" s="17">
        <v>63.05</v>
      </c>
      <c r="N16" s="39" t="s">
        <v>137</v>
      </c>
      <c r="O16" s="17">
        <v>135.38</v>
      </c>
      <c r="P16" s="17">
        <v>74.09</v>
      </c>
      <c r="Q16" s="28">
        <f t="shared" si="3"/>
        <v>8.209115083468756</v>
      </c>
      <c r="R16" s="17">
        <v>0</v>
      </c>
      <c r="S16" s="17">
        <v>200</v>
      </c>
      <c r="T16" s="28">
        <v>0</v>
      </c>
      <c r="U16" s="21">
        <v>23.91</v>
      </c>
      <c r="V16" s="18" t="s">
        <v>135</v>
      </c>
      <c r="W16" s="34" t="s">
        <v>65</v>
      </c>
    </row>
    <row r="17" spans="1:23" ht="31.5" customHeight="1">
      <c r="A17" s="29">
        <v>8</v>
      </c>
      <c r="B17" s="30" t="s">
        <v>106</v>
      </c>
      <c r="C17" s="30" t="s">
        <v>99</v>
      </c>
      <c r="D17" s="30" t="s">
        <v>95</v>
      </c>
      <c r="E17" s="30" t="s">
        <v>38</v>
      </c>
      <c r="F17" s="29">
        <v>9</v>
      </c>
      <c r="G17" s="15">
        <v>12</v>
      </c>
      <c r="H17" s="20">
        <f t="shared" si="0"/>
        <v>10</v>
      </c>
      <c r="I17" s="15">
        <v>0.9</v>
      </c>
      <c r="J17" s="15">
        <v>6.1</v>
      </c>
      <c r="K17" s="15">
        <f t="shared" si="1"/>
        <v>2.9508196721311477</v>
      </c>
      <c r="L17" s="16">
        <v>0</v>
      </c>
      <c r="M17" s="17">
        <v>63.05</v>
      </c>
      <c r="N17" s="39" t="s">
        <v>137</v>
      </c>
      <c r="O17" s="17">
        <v>121.3</v>
      </c>
      <c r="P17" s="17">
        <v>74.09</v>
      </c>
      <c r="Q17" s="28">
        <f t="shared" si="3"/>
        <v>9.161995053586152</v>
      </c>
      <c r="R17" s="17">
        <v>0</v>
      </c>
      <c r="S17" s="17">
        <v>200</v>
      </c>
      <c r="T17" s="28">
        <v>0</v>
      </c>
      <c r="U17" s="21">
        <f t="shared" si="5"/>
        <v>22.1128147257173</v>
      </c>
      <c r="V17" s="18" t="s">
        <v>135</v>
      </c>
      <c r="W17" s="34" t="s">
        <v>65</v>
      </c>
    </row>
    <row r="18" spans="1:23" ht="31.5" customHeight="1">
      <c r="A18" s="29">
        <v>10</v>
      </c>
      <c r="B18" s="30" t="s">
        <v>107</v>
      </c>
      <c r="C18" s="30" t="s">
        <v>108</v>
      </c>
      <c r="D18" s="30" t="s">
        <v>63</v>
      </c>
      <c r="E18" s="30" t="s">
        <v>38</v>
      </c>
      <c r="F18" s="29">
        <v>9</v>
      </c>
      <c r="G18" s="15">
        <v>10</v>
      </c>
      <c r="H18" s="20">
        <f t="shared" si="0"/>
        <v>8.333333333333334</v>
      </c>
      <c r="I18" s="15">
        <v>2</v>
      </c>
      <c r="J18" s="15">
        <v>6.1</v>
      </c>
      <c r="K18" s="15">
        <f t="shared" si="1"/>
        <v>6.557377049180328</v>
      </c>
      <c r="L18" s="16">
        <v>140.78</v>
      </c>
      <c r="M18" s="17">
        <v>63.05</v>
      </c>
      <c r="N18" s="39">
        <f t="shared" si="2"/>
        <v>6.71792868305157</v>
      </c>
      <c r="O18" s="17">
        <v>109.28</v>
      </c>
      <c r="P18" s="17">
        <v>74.09</v>
      </c>
      <c r="Q18" s="28">
        <f t="shared" si="3"/>
        <v>10.169747437774525</v>
      </c>
      <c r="R18" s="17">
        <v>320</v>
      </c>
      <c r="S18" s="17">
        <v>200</v>
      </c>
      <c r="T18" s="28">
        <f t="shared" si="4"/>
        <v>12.5</v>
      </c>
      <c r="U18" s="21">
        <f t="shared" si="5"/>
        <v>44.27838650333976</v>
      </c>
      <c r="V18" s="18" t="s">
        <v>135</v>
      </c>
      <c r="W18" s="34" t="s">
        <v>65</v>
      </c>
    </row>
    <row r="19" spans="1:23" ht="31.5" customHeight="1">
      <c r="A19" s="29">
        <v>11</v>
      </c>
      <c r="B19" s="30" t="s">
        <v>109</v>
      </c>
      <c r="C19" s="30" t="s">
        <v>97</v>
      </c>
      <c r="D19" s="30" t="s">
        <v>100</v>
      </c>
      <c r="E19" s="30" t="s">
        <v>38</v>
      </c>
      <c r="F19" s="29">
        <v>9</v>
      </c>
      <c r="G19" s="15">
        <v>12</v>
      </c>
      <c r="H19" s="20">
        <f t="shared" si="0"/>
        <v>10</v>
      </c>
      <c r="I19" s="15">
        <v>5.1</v>
      </c>
      <c r="J19" s="15">
        <v>6.1</v>
      </c>
      <c r="K19" s="15">
        <f t="shared" si="1"/>
        <v>16.721311475409838</v>
      </c>
      <c r="L19" s="16">
        <v>72.22</v>
      </c>
      <c r="M19" s="17">
        <v>63.05</v>
      </c>
      <c r="N19" s="39">
        <f t="shared" si="2"/>
        <v>13.095402935474938</v>
      </c>
      <c r="O19" s="17">
        <v>74.09</v>
      </c>
      <c r="P19" s="17">
        <v>74.09</v>
      </c>
      <c r="Q19" s="28">
        <f t="shared" si="3"/>
        <v>15.000000000000002</v>
      </c>
      <c r="R19" s="17">
        <v>200</v>
      </c>
      <c r="S19" s="17">
        <v>200</v>
      </c>
      <c r="T19" s="28">
        <f t="shared" si="4"/>
        <v>20</v>
      </c>
      <c r="U19" s="21">
        <f t="shared" si="5"/>
        <v>74.81671441088477</v>
      </c>
      <c r="V19" s="18" t="s">
        <v>134</v>
      </c>
      <c r="W19" s="34" t="s">
        <v>65</v>
      </c>
    </row>
    <row r="20" spans="1:23" ht="31.5" customHeight="1">
      <c r="A20" s="29">
        <v>12</v>
      </c>
      <c r="B20" s="30" t="s">
        <v>109</v>
      </c>
      <c r="C20" s="30" t="s">
        <v>62</v>
      </c>
      <c r="D20" s="30" t="s">
        <v>100</v>
      </c>
      <c r="E20" s="30" t="s">
        <v>38</v>
      </c>
      <c r="F20" s="29">
        <v>9</v>
      </c>
      <c r="G20" s="15">
        <v>16</v>
      </c>
      <c r="H20" s="20">
        <f t="shared" si="0"/>
        <v>13.333333333333334</v>
      </c>
      <c r="I20" s="15">
        <v>4.5</v>
      </c>
      <c r="J20" s="15">
        <v>6.1</v>
      </c>
      <c r="K20" s="15">
        <f t="shared" si="1"/>
        <v>14.754098360655739</v>
      </c>
      <c r="L20" s="16">
        <v>73.88</v>
      </c>
      <c r="M20" s="17">
        <v>63.05</v>
      </c>
      <c r="N20" s="39">
        <f t="shared" si="2"/>
        <v>12.801164049810504</v>
      </c>
      <c r="O20" s="17">
        <v>89.05</v>
      </c>
      <c r="P20" s="17">
        <v>74.09</v>
      </c>
      <c r="Q20" s="28">
        <f t="shared" si="3"/>
        <v>12.4800673778776</v>
      </c>
      <c r="R20" s="17">
        <v>220</v>
      </c>
      <c r="S20" s="17">
        <v>200</v>
      </c>
      <c r="T20" s="28">
        <f t="shared" si="4"/>
        <v>18.181818181818183</v>
      </c>
      <c r="U20" s="21">
        <f t="shared" si="5"/>
        <v>71.55048130349536</v>
      </c>
      <c r="V20" s="18" t="s">
        <v>134</v>
      </c>
      <c r="W20" s="34" t="s">
        <v>65</v>
      </c>
    </row>
    <row r="21" spans="1:23" ht="31.5" customHeight="1">
      <c r="A21" s="29">
        <v>13</v>
      </c>
      <c r="B21" s="30" t="s">
        <v>131</v>
      </c>
      <c r="C21" s="30" t="s">
        <v>110</v>
      </c>
      <c r="D21" s="30" t="s">
        <v>111</v>
      </c>
      <c r="E21" s="30" t="s">
        <v>38</v>
      </c>
      <c r="F21" s="29">
        <v>9</v>
      </c>
      <c r="G21" s="15">
        <v>12</v>
      </c>
      <c r="H21" s="20">
        <f t="shared" si="0"/>
        <v>10</v>
      </c>
      <c r="I21" s="15">
        <v>4</v>
      </c>
      <c r="J21" s="15">
        <v>6.1</v>
      </c>
      <c r="K21" s="15">
        <f t="shared" si="1"/>
        <v>13.114754098360656</v>
      </c>
      <c r="L21" s="16">
        <v>87.37</v>
      </c>
      <c r="M21" s="17">
        <v>63.05</v>
      </c>
      <c r="N21" s="39">
        <f t="shared" si="2"/>
        <v>10.824653771317385</v>
      </c>
      <c r="O21" s="17">
        <v>98.12</v>
      </c>
      <c r="P21" s="17">
        <v>74.09</v>
      </c>
      <c r="Q21" s="28">
        <f t="shared" si="3"/>
        <v>11.3264370158989</v>
      </c>
      <c r="R21" s="17">
        <v>225</v>
      </c>
      <c r="S21" s="17">
        <v>200</v>
      </c>
      <c r="T21" s="28">
        <f t="shared" si="4"/>
        <v>17.77777777777778</v>
      </c>
      <c r="U21" s="21">
        <f t="shared" si="5"/>
        <v>63.04362266335472</v>
      </c>
      <c r="V21" s="18" t="s">
        <v>135</v>
      </c>
      <c r="W21" s="34" t="s">
        <v>65</v>
      </c>
    </row>
    <row r="22" spans="1:5" ht="31.5" customHeight="1">
      <c r="A22" s="29">
        <v>14</v>
      </c>
      <c r="B22" s="30"/>
      <c r="C22" s="30"/>
      <c r="D22" s="30"/>
      <c r="E22" s="30"/>
    </row>
    <row r="23" spans="1:5" ht="31.5" customHeight="1">
      <c r="A23" s="29">
        <v>15</v>
      </c>
      <c r="B23" s="30"/>
      <c r="C23" s="30"/>
      <c r="D23" s="30"/>
      <c r="E23" s="30"/>
    </row>
    <row r="24" spans="1:5" ht="31.5" customHeight="1">
      <c r="A24" s="29">
        <v>16</v>
      </c>
      <c r="B24" s="30"/>
      <c r="C24" s="30"/>
      <c r="D24" s="30"/>
      <c r="E24" s="30"/>
    </row>
    <row r="25" spans="1:5" ht="18.75">
      <c r="A25" s="25"/>
      <c r="B25" s="25"/>
      <c r="C25" s="25"/>
      <c r="D25" s="25"/>
      <c r="E25" s="25"/>
    </row>
    <row r="26" spans="1:20" ht="18.75">
      <c r="A26" s="25"/>
      <c r="B26" s="65"/>
      <c r="C26" s="6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1"/>
      <c r="O26" s="25"/>
      <c r="P26" s="25"/>
      <c r="Q26" s="25"/>
      <c r="R26" s="25"/>
      <c r="S26" s="25"/>
      <c r="T26" s="10"/>
    </row>
    <row r="27" spans="1:20" ht="18.75">
      <c r="A27" s="25"/>
      <c r="B27" s="25"/>
      <c r="C27" s="19"/>
      <c r="D27" s="51"/>
      <c r="E27" s="51"/>
      <c r="F27" s="51"/>
      <c r="G27" s="25"/>
      <c r="H27" s="25"/>
      <c r="I27" s="25"/>
      <c r="J27" s="25"/>
      <c r="K27" s="25"/>
      <c r="L27" s="25"/>
      <c r="M27" s="25"/>
      <c r="N27" s="41"/>
      <c r="O27" s="25"/>
      <c r="P27" s="25"/>
      <c r="Q27" s="25"/>
      <c r="R27" s="25"/>
      <c r="S27" s="25"/>
      <c r="T27" s="10"/>
    </row>
    <row r="28" spans="1:20" ht="18.75">
      <c r="A28" s="25"/>
      <c r="B28" s="25"/>
      <c r="C28" s="19"/>
      <c r="D28" s="51"/>
      <c r="E28" s="51"/>
      <c r="F28" s="51"/>
      <c r="G28" s="25"/>
      <c r="H28" s="25"/>
      <c r="I28" s="25"/>
      <c r="J28" s="25"/>
      <c r="K28" s="25"/>
      <c r="L28" s="25"/>
      <c r="M28" s="25"/>
      <c r="N28" s="41"/>
      <c r="O28" s="25"/>
      <c r="P28" s="25"/>
      <c r="Q28" s="25"/>
      <c r="R28" s="25"/>
      <c r="S28" s="25"/>
      <c r="T28" s="10"/>
    </row>
    <row r="29" spans="1:20" ht="18.75">
      <c r="A29" s="25"/>
      <c r="B29" s="25"/>
      <c r="C29" s="19"/>
      <c r="D29" s="51"/>
      <c r="E29" s="51"/>
      <c r="F29" s="51"/>
      <c r="G29" s="25"/>
      <c r="H29" s="25"/>
      <c r="I29" s="25"/>
      <c r="J29" s="25"/>
      <c r="K29" s="25"/>
      <c r="L29" s="25"/>
      <c r="M29" s="25"/>
      <c r="N29" s="41"/>
      <c r="O29" s="25"/>
      <c r="P29" s="25"/>
      <c r="Q29" s="25"/>
      <c r="R29" s="25"/>
      <c r="S29" s="25"/>
      <c r="T29" s="10"/>
    </row>
    <row r="30" spans="1:20" ht="18.75">
      <c r="A30" s="25"/>
      <c r="B30" s="25"/>
      <c r="C30" s="19"/>
      <c r="D30" s="51"/>
      <c r="E30" s="51"/>
      <c r="F30" s="51"/>
      <c r="G30" s="25"/>
      <c r="H30" s="25"/>
      <c r="I30" s="25"/>
      <c r="J30" s="25"/>
      <c r="K30" s="25"/>
      <c r="L30" s="25"/>
      <c r="M30" s="25"/>
      <c r="N30" s="41"/>
      <c r="O30" s="25"/>
      <c r="P30" s="25"/>
      <c r="Q30" s="25"/>
      <c r="R30" s="25"/>
      <c r="S30" s="25"/>
      <c r="T30" s="23"/>
    </row>
    <row r="31" spans="1:20" ht="18.75">
      <c r="A31" s="25"/>
      <c r="B31" s="25"/>
      <c r="C31" s="19"/>
      <c r="D31" s="51"/>
      <c r="E31" s="51"/>
      <c r="F31" s="51"/>
      <c r="G31" s="25"/>
      <c r="H31" s="25"/>
      <c r="I31" s="25"/>
      <c r="J31" s="25"/>
      <c r="K31" s="25"/>
      <c r="L31" s="25"/>
      <c r="M31" s="25"/>
      <c r="N31" s="41"/>
      <c r="O31" s="25"/>
      <c r="P31" s="25"/>
      <c r="Q31" s="25"/>
      <c r="R31" s="25"/>
      <c r="S31" s="25"/>
      <c r="T31" s="23"/>
    </row>
    <row r="32" spans="1:19" ht="18.75">
      <c r="A32" s="7"/>
      <c r="B32" s="7"/>
      <c r="C32" s="8"/>
      <c r="D32" s="72"/>
      <c r="E32" s="72"/>
      <c r="F32" s="72"/>
      <c r="G32" s="7"/>
      <c r="H32" s="7"/>
      <c r="I32" s="7"/>
      <c r="J32" s="7"/>
      <c r="K32" s="7"/>
      <c r="L32" s="7"/>
      <c r="M32" s="7"/>
      <c r="N32" s="42"/>
      <c r="O32" s="7"/>
      <c r="P32" s="7"/>
      <c r="Q32" s="7"/>
      <c r="R32" s="7"/>
      <c r="S32" s="7"/>
    </row>
    <row r="33" spans="1:19" ht="18.75">
      <c r="A33" s="7"/>
      <c r="B33" s="7"/>
      <c r="C33" s="8"/>
      <c r="D33" s="72"/>
      <c r="E33" s="72"/>
      <c r="F33" s="72"/>
      <c r="G33" s="7"/>
      <c r="H33" s="7"/>
      <c r="I33" s="7"/>
      <c r="J33" s="7"/>
      <c r="K33" s="7"/>
      <c r="L33" s="7"/>
      <c r="M33" s="7"/>
      <c r="N33" s="42"/>
      <c r="O33" s="7"/>
      <c r="P33" s="7"/>
      <c r="Q33" s="7"/>
      <c r="R33" s="7"/>
      <c r="S33" s="7"/>
    </row>
    <row r="34" spans="1:19" ht="18.75">
      <c r="A34" s="7"/>
      <c r="B34" s="7"/>
      <c r="C34" s="8"/>
      <c r="D34" s="72"/>
      <c r="E34" s="72"/>
      <c r="F34" s="72"/>
      <c r="G34" s="7"/>
      <c r="H34" s="7"/>
      <c r="I34" s="7"/>
      <c r="J34" s="7"/>
      <c r="K34" s="7"/>
      <c r="L34" s="7"/>
      <c r="M34" s="7"/>
      <c r="N34" s="42"/>
      <c r="O34" s="7"/>
      <c r="P34" s="7"/>
      <c r="Q34" s="7"/>
      <c r="R34" s="7"/>
      <c r="S34" s="7"/>
    </row>
    <row r="35" spans="1:19" ht="18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6"/>
      <c r="O35" s="5"/>
      <c r="P35" s="5"/>
      <c r="Q35" s="5"/>
      <c r="R35" s="5"/>
      <c r="S35" s="5"/>
    </row>
  </sheetData>
  <sheetProtection/>
  <mergeCells count="30">
    <mergeCell ref="A4:B4"/>
    <mergeCell ref="A5:B5"/>
    <mergeCell ref="B26:C26"/>
    <mergeCell ref="D27:F27"/>
    <mergeCell ref="D32:F32"/>
    <mergeCell ref="A6:S6"/>
    <mergeCell ref="A8:A9"/>
    <mergeCell ref="B8:B9"/>
    <mergeCell ref="C8:C9"/>
    <mergeCell ref="D31:F31"/>
    <mergeCell ref="D34:F34"/>
    <mergeCell ref="D33:F33"/>
    <mergeCell ref="D29:F29"/>
    <mergeCell ref="D30:F30"/>
    <mergeCell ref="D28:F28"/>
    <mergeCell ref="C5:F5"/>
    <mergeCell ref="O1:S1"/>
    <mergeCell ref="O2:S2"/>
    <mergeCell ref="O3:S3"/>
    <mergeCell ref="E8:E9"/>
    <mergeCell ref="F8:F9"/>
    <mergeCell ref="D8:D9"/>
    <mergeCell ref="C4:M4"/>
    <mergeCell ref="W8:W9"/>
    <mergeCell ref="G8:H8"/>
    <mergeCell ref="I8:K8"/>
    <mergeCell ref="L8:N8"/>
    <mergeCell ref="O8:Q8"/>
    <mergeCell ref="R8:T8"/>
    <mergeCell ref="V8:V9"/>
  </mergeCells>
  <printOptions/>
  <pageMargins left="0" right="0" top="0" bottom="0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2022-10-05T01:10:20Z</dcterms:modified>
  <cp:category/>
  <cp:version/>
  <cp:contentType/>
  <cp:contentStatus/>
</cp:coreProperties>
</file>